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6F130286-E6D3-467F-981B-4B01DEA708A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mmary" sheetId="18" r:id="rId1"/>
    <sheet name="B78" sheetId="2" r:id="rId2"/>
    <sheet name="B90" sheetId="4" r:id="rId3"/>
    <sheet name="B5" sheetId="5" r:id="rId4"/>
    <sheet name="B15" sheetId="6" r:id="rId5"/>
    <sheet name="B17" sheetId="7" r:id="rId6"/>
    <sheet name="B37" sheetId="8" r:id="rId7"/>
    <sheet name="B60" sheetId="9" r:id="rId8"/>
    <sheet name="B74" sheetId="10" r:id="rId9"/>
    <sheet name="B63" sheetId="11" r:id="rId10"/>
    <sheet name="B58" sheetId="12" r:id="rId11"/>
    <sheet name="B13" sheetId="13" r:id="rId12"/>
    <sheet name="B12" sheetId="14" r:id="rId13"/>
    <sheet name="B67" sheetId="15" r:id="rId14"/>
    <sheet name="B49" sheetId="16" r:id="rId15"/>
    <sheet name="B14" sheetId="17" r:id="rId16"/>
  </sheets>
  <externalReferences>
    <externalReference r:id="rId17"/>
  </externalReferences>
  <definedNames>
    <definedName name="_xlnm._FilterDatabase" localSheetId="0" hidden="1">Summary!$C$3:$AO$59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9" i="17" l="1"/>
  <c r="P58" i="17"/>
  <c r="P57" i="17"/>
  <c r="P56" i="17"/>
  <c r="P55" i="17"/>
  <c r="P54" i="17"/>
  <c r="P53" i="17"/>
  <c r="P52" i="17"/>
  <c r="P51" i="17"/>
  <c r="P50" i="17"/>
  <c r="P49" i="17"/>
  <c r="P48" i="17"/>
  <c r="P47" i="17"/>
  <c r="P46" i="17"/>
  <c r="P45" i="17"/>
  <c r="P44" i="17"/>
  <c r="P43" i="17"/>
  <c r="P42" i="17"/>
  <c r="P41" i="17"/>
  <c r="P40" i="17"/>
  <c r="P39" i="17"/>
  <c r="P38" i="17"/>
  <c r="P37" i="17"/>
  <c r="P36" i="17"/>
  <c r="P35" i="17"/>
  <c r="P34" i="17"/>
  <c r="P33" i="17"/>
  <c r="P32" i="17"/>
  <c r="P31" i="17"/>
  <c r="P30" i="17"/>
  <c r="P29" i="17"/>
  <c r="P28" i="17"/>
  <c r="P27" i="17"/>
  <c r="P26" i="17"/>
  <c r="P25" i="17"/>
  <c r="P24" i="17"/>
  <c r="P23" i="17"/>
  <c r="P22" i="17"/>
  <c r="P21" i="17"/>
  <c r="P20" i="17"/>
  <c r="P19" i="17"/>
  <c r="P18" i="17"/>
  <c r="P17" i="17"/>
  <c r="P16" i="17"/>
  <c r="P15" i="17"/>
  <c r="P14" i="17"/>
  <c r="P13" i="17"/>
  <c r="P12" i="17"/>
  <c r="P11" i="17"/>
  <c r="P10" i="17"/>
  <c r="P9" i="17"/>
  <c r="P8" i="17"/>
  <c r="P7" i="17"/>
  <c r="P6" i="17"/>
  <c r="P5" i="17"/>
  <c r="P4" i="17"/>
  <c r="T3" i="17"/>
  <c r="P3" i="17"/>
  <c r="P3" i="16"/>
  <c r="P59" i="15"/>
  <c r="P58" i="15"/>
  <c r="P57" i="15"/>
  <c r="P56" i="15"/>
  <c r="P55" i="15"/>
  <c r="P54" i="15"/>
  <c r="P53" i="15"/>
  <c r="P52" i="15"/>
  <c r="P51" i="15"/>
  <c r="P50" i="15"/>
  <c r="P49" i="15"/>
  <c r="P48" i="15"/>
  <c r="P47" i="15"/>
  <c r="P46" i="15"/>
  <c r="P45" i="15"/>
  <c r="P44" i="15"/>
  <c r="P43" i="15"/>
  <c r="P42" i="15"/>
  <c r="P41" i="15"/>
  <c r="P40" i="15"/>
  <c r="P39" i="15"/>
  <c r="P38" i="15"/>
  <c r="P37" i="15"/>
  <c r="P36" i="15"/>
  <c r="P35" i="15"/>
  <c r="P34" i="15"/>
  <c r="P33" i="15"/>
  <c r="P32" i="15"/>
  <c r="P31" i="15"/>
  <c r="P30" i="15"/>
  <c r="P29" i="15"/>
  <c r="P28" i="15"/>
  <c r="P27" i="15"/>
  <c r="P26" i="15"/>
  <c r="P25" i="15"/>
  <c r="P24" i="15"/>
  <c r="P23" i="15"/>
  <c r="P22" i="15"/>
  <c r="P21" i="15"/>
  <c r="P20" i="15"/>
  <c r="P19" i="15"/>
  <c r="P18" i="15"/>
  <c r="P17" i="15"/>
  <c r="P16" i="15"/>
  <c r="P15" i="15"/>
  <c r="P14" i="15"/>
  <c r="P13" i="15"/>
  <c r="P12" i="15"/>
  <c r="P11" i="15"/>
  <c r="P10" i="15"/>
  <c r="P9" i="15"/>
  <c r="P8" i="15"/>
  <c r="P7" i="15"/>
  <c r="P6" i="15"/>
  <c r="P5" i="15"/>
  <c r="P4" i="15"/>
  <c r="T3" i="15"/>
  <c r="P3" i="15"/>
  <c r="P59" i="14"/>
  <c r="P58" i="14"/>
  <c r="P57" i="14"/>
  <c r="P56" i="14"/>
  <c r="P55" i="14"/>
  <c r="P54" i="14"/>
  <c r="P53" i="14"/>
  <c r="P52" i="14"/>
  <c r="P51" i="14"/>
  <c r="P50" i="14"/>
  <c r="P49" i="14"/>
  <c r="P48" i="14"/>
  <c r="P47" i="14"/>
  <c r="P46" i="14"/>
  <c r="P45" i="14"/>
  <c r="P44" i="14"/>
  <c r="P43" i="14"/>
  <c r="P42" i="14"/>
  <c r="P41" i="14"/>
  <c r="P40" i="14"/>
  <c r="P39" i="14"/>
  <c r="P38" i="14"/>
  <c r="P37" i="14"/>
  <c r="P36" i="14"/>
  <c r="P35" i="14"/>
  <c r="P34" i="14"/>
  <c r="P33" i="14"/>
  <c r="P32" i="14"/>
  <c r="P31" i="14"/>
  <c r="P30" i="14"/>
  <c r="P29" i="14"/>
  <c r="P28" i="14"/>
  <c r="P27" i="14"/>
  <c r="P26" i="14"/>
  <c r="P25" i="14"/>
  <c r="P24" i="14"/>
  <c r="P23" i="14"/>
  <c r="P22" i="14"/>
  <c r="P21" i="14"/>
  <c r="P20" i="14"/>
  <c r="P19" i="14"/>
  <c r="P18" i="14"/>
  <c r="P17" i="14"/>
  <c r="P16" i="14"/>
  <c r="P15" i="14"/>
  <c r="P14" i="14"/>
  <c r="P13" i="14"/>
  <c r="P12" i="14"/>
  <c r="P11" i="14"/>
  <c r="P10" i="14"/>
  <c r="P9" i="14"/>
  <c r="P8" i="14"/>
  <c r="P7" i="14"/>
  <c r="P6" i="14"/>
  <c r="P5" i="14"/>
  <c r="P4" i="14"/>
  <c r="T3" i="14"/>
  <c r="P3" i="14"/>
  <c r="P59" i="13"/>
  <c r="P58" i="13"/>
  <c r="P57" i="13"/>
  <c r="P56" i="13"/>
  <c r="P55" i="13"/>
  <c r="P54" i="13"/>
  <c r="P53" i="13"/>
  <c r="P52" i="13"/>
  <c r="P51" i="13"/>
  <c r="P50" i="13"/>
  <c r="P49" i="13"/>
  <c r="P48" i="13"/>
  <c r="P47" i="13"/>
  <c r="P46" i="13"/>
  <c r="P45" i="13"/>
  <c r="P44" i="13"/>
  <c r="P43" i="13"/>
  <c r="P42" i="13"/>
  <c r="P41" i="13"/>
  <c r="P40" i="13"/>
  <c r="P39" i="13"/>
  <c r="P38" i="13"/>
  <c r="P37" i="13"/>
  <c r="P36" i="13"/>
  <c r="P35" i="13"/>
  <c r="P34" i="13"/>
  <c r="P33" i="13"/>
  <c r="P32" i="13"/>
  <c r="P31" i="13"/>
  <c r="P30" i="13"/>
  <c r="P29" i="13"/>
  <c r="P28" i="13"/>
  <c r="P27" i="13"/>
  <c r="P26" i="13"/>
  <c r="P25" i="13"/>
  <c r="P24" i="13"/>
  <c r="P23" i="13"/>
  <c r="P22" i="13"/>
  <c r="P21" i="13"/>
  <c r="P20" i="13"/>
  <c r="P19" i="13"/>
  <c r="P18" i="13"/>
  <c r="P17" i="13"/>
  <c r="P16" i="13"/>
  <c r="P15" i="13"/>
  <c r="P14" i="13"/>
  <c r="P13" i="13"/>
  <c r="P12" i="13"/>
  <c r="P11" i="13"/>
  <c r="P10" i="13"/>
  <c r="P9" i="13"/>
  <c r="P8" i="13"/>
  <c r="P7" i="13"/>
  <c r="P6" i="13"/>
  <c r="P5" i="13"/>
  <c r="P4" i="13"/>
  <c r="T3" i="13"/>
  <c r="P3" i="13"/>
  <c r="P59" i="12"/>
  <c r="P58" i="12"/>
  <c r="P57" i="12"/>
  <c r="P56" i="12"/>
  <c r="P55" i="12"/>
  <c r="P54" i="12"/>
  <c r="P53" i="12"/>
  <c r="P52" i="12"/>
  <c r="P51" i="12"/>
  <c r="P50" i="12"/>
  <c r="P49" i="12"/>
  <c r="P48" i="12"/>
  <c r="P47" i="12"/>
  <c r="P46" i="12"/>
  <c r="P45" i="12"/>
  <c r="P44" i="12"/>
  <c r="P43" i="12"/>
  <c r="P42" i="12"/>
  <c r="P41" i="12"/>
  <c r="P40" i="12"/>
  <c r="P39" i="12"/>
  <c r="P38" i="12"/>
  <c r="P37" i="12"/>
  <c r="P36" i="12"/>
  <c r="P35" i="12"/>
  <c r="P34" i="12"/>
  <c r="P33" i="12"/>
  <c r="P32" i="12"/>
  <c r="P31" i="12"/>
  <c r="P30" i="12"/>
  <c r="P29" i="12"/>
  <c r="P28" i="12"/>
  <c r="P27" i="12"/>
  <c r="P26" i="12"/>
  <c r="P25" i="12"/>
  <c r="P24" i="12"/>
  <c r="P23" i="12"/>
  <c r="P22" i="12"/>
  <c r="P21" i="12"/>
  <c r="P20" i="12"/>
  <c r="P19" i="12"/>
  <c r="P18" i="12"/>
  <c r="P17" i="12"/>
  <c r="P16" i="12"/>
  <c r="P15" i="12"/>
  <c r="P14" i="12"/>
  <c r="P13" i="12"/>
  <c r="P12" i="12"/>
  <c r="P11" i="12"/>
  <c r="P10" i="12"/>
  <c r="P9" i="12"/>
  <c r="P8" i="12"/>
  <c r="P7" i="12"/>
  <c r="P6" i="12"/>
  <c r="P5" i="12"/>
  <c r="P4" i="12"/>
  <c r="T3" i="12"/>
  <c r="P3" i="12"/>
  <c r="P59" i="11"/>
  <c r="P58" i="11"/>
  <c r="P57" i="11"/>
  <c r="P56" i="11"/>
  <c r="P55" i="11"/>
  <c r="P54" i="11"/>
  <c r="P53" i="11"/>
  <c r="P52" i="11"/>
  <c r="P51" i="11"/>
  <c r="P50" i="11"/>
  <c r="P49" i="11"/>
  <c r="P48" i="11"/>
  <c r="P47" i="11"/>
  <c r="P46" i="11"/>
  <c r="P45" i="11"/>
  <c r="P44" i="11"/>
  <c r="P43" i="11"/>
  <c r="P42" i="11"/>
  <c r="P41" i="11"/>
  <c r="P40" i="11"/>
  <c r="P39" i="11"/>
  <c r="P38" i="11"/>
  <c r="P37" i="11"/>
  <c r="P36" i="11"/>
  <c r="P35" i="11"/>
  <c r="P34" i="11"/>
  <c r="P33" i="11"/>
  <c r="P32" i="11"/>
  <c r="P31" i="11"/>
  <c r="P30" i="11"/>
  <c r="P29" i="11"/>
  <c r="P28" i="11"/>
  <c r="P27" i="11"/>
  <c r="P26" i="11"/>
  <c r="P25" i="11"/>
  <c r="P24" i="11"/>
  <c r="P23" i="11"/>
  <c r="P22" i="11"/>
  <c r="P21" i="11"/>
  <c r="P20" i="11"/>
  <c r="P19" i="11"/>
  <c r="P18" i="11"/>
  <c r="P17" i="11"/>
  <c r="P16" i="11"/>
  <c r="P15" i="11"/>
  <c r="P14" i="11"/>
  <c r="P13" i="11"/>
  <c r="P12" i="11"/>
  <c r="P11" i="11"/>
  <c r="P10" i="11"/>
  <c r="P9" i="11"/>
  <c r="P8" i="11"/>
  <c r="P7" i="11"/>
  <c r="P6" i="11"/>
  <c r="P5" i="11"/>
  <c r="P4" i="11"/>
  <c r="T3" i="11"/>
  <c r="P3" i="11"/>
  <c r="P59" i="10"/>
  <c r="P58" i="10"/>
  <c r="P57" i="10"/>
  <c r="P56" i="10"/>
  <c r="P55" i="10"/>
  <c r="P54" i="10"/>
  <c r="P53" i="10"/>
  <c r="P52" i="10"/>
  <c r="P51" i="10"/>
  <c r="P50" i="10"/>
  <c r="P49" i="10"/>
  <c r="P48" i="10"/>
  <c r="P47" i="10"/>
  <c r="P46" i="10"/>
  <c r="P45" i="10"/>
  <c r="P44" i="10"/>
  <c r="P43" i="10"/>
  <c r="P42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5" i="10"/>
  <c r="P14" i="10"/>
  <c r="P13" i="10"/>
  <c r="P12" i="10"/>
  <c r="P11" i="10"/>
  <c r="P10" i="10"/>
  <c r="P9" i="10"/>
  <c r="P8" i="10"/>
  <c r="P7" i="10"/>
  <c r="P6" i="10"/>
  <c r="P5" i="10"/>
  <c r="P4" i="10"/>
  <c r="T3" i="10"/>
  <c r="P3" i="10"/>
  <c r="P59" i="9"/>
  <c r="P58" i="9"/>
  <c r="P57" i="9"/>
  <c r="P56" i="9"/>
  <c r="P55" i="9"/>
  <c r="P54" i="9"/>
  <c r="P53" i="9"/>
  <c r="P52" i="9"/>
  <c r="P51" i="9"/>
  <c r="P50" i="9"/>
  <c r="P49" i="9"/>
  <c r="P48" i="9"/>
  <c r="P47" i="9"/>
  <c r="P46" i="9"/>
  <c r="P45" i="9"/>
  <c r="P44" i="9"/>
  <c r="P43" i="9"/>
  <c r="P42" i="9"/>
  <c r="P41" i="9"/>
  <c r="P40" i="9"/>
  <c r="P39" i="9"/>
  <c r="P38" i="9"/>
  <c r="P37" i="9"/>
  <c r="P36" i="9"/>
  <c r="P35" i="9"/>
  <c r="P34" i="9"/>
  <c r="P33" i="9"/>
  <c r="P32" i="9"/>
  <c r="P31" i="9"/>
  <c r="P30" i="9"/>
  <c r="P29" i="9"/>
  <c r="P28" i="9"/>
  <c r="P27" i="9"/>
  <c r="P26" i="9"/>
  <c r="P25" i="9"/>
  <c r="P24" i="9"/>
  <c r="P23" i="9"/>
  <c r="P22" i="9"/>
  <c r="P21" i="9"/>
  <c r="P20" i="9"/>
  <c r="P19" i="9"/>
  <c r="P18" i="9"/>
  <c r="P17" i="9"/>
  <c r="P16" i="9"/>
  <c r="P15" i="9"/>
  <c r="P14" i="9"/>
  <c r="P13" i="9"/>
  <c r="P12" i="9"/>
  <c r="P11" i="9"/>
  <c r="P10" i="9"/>
  <c r="P9" i="9"/>
  <c r="P8" i="9"/>
  <c r="P7" i="9"/>
  <c r="P6" i="9"/>
  <c r="P5" i="9"/>
  <c r="P4" i="9"/>
  <c r="T3" i="9"/>
  <c r="P3" i="9"/>
  <c r="P59" i="8"/>
  <c r="P58" i="8"/>
  <c r="P57" i="8"/>
  <c r="P56" i="8"/>
  <c r="P55" i="8"/>
  <c r="P54" i="8"/>
  <c r="P53" i="8"/>
  <c r="P52" i="8"/>
  <c r="P51" i="8"/>
  <c r="P50" i="8"/>
  <c r="P49" i="8"/>
  <c r="P48" i="8"/>
  <c r="P47" i="8"/>
  <c r="P46" i="8"/>
  <c r="P45" i="8"/>
  <c r="P44" i="8"/>
  <c r="P43" i="8"/>
  <c r="P42" i="8"/>
  <c r="P41" i="8"/>
  <c r="P40" i="8"/>
  <c r="P39" i="8"/>
  <c r="P38" i="8"/>
  <c r="P37" i="8"/>
  <c r="P36" i="8"/>
  <c r="P35" i="8"/>
  <c r="P34" i="8"/>
  <c r="P33" i="8"/>
  <c r="P32" i="8"/>
  <c r="P31" i="8"/>
  <c r="P30" i="8"/>
  <c r="P29" i="8"/>
  <c r="P28" i="8"/>
  <c r="P27" i="8"/>
  <c r="P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10" i="8"/>
  <c r="P9" i="8"/>
  <c r="P8" i="8"/>
  <c r="P7" i="8"/>
  <c r="P6" i="8"/>
  <c r="P5" i="8"/>
  <c r="P4" i="8"/>
  <c r="T3" i="8"/>
  <c r="P3" i="8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4" i="7"/>
  <c r="T3" i="7"/>
  <c r="P3" i="7"/>
  <c r="P59" i="6"/>
  <c r="P58" i="6"/>
  <c r="P57" i="6"/>
  <c r="P56" i="6"/>
  <c r="P55" i="6"/>
  <c r="P54" i="6"/>
  <c r="P53" i="6"/>
  <c r="P52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T3" i="6"/>
  <c r="P3" i="6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T3" i="5"/>
  <c r="P3" i="5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T3" i="4"/>
  <c r="P3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3" i="2"/>
  <c r="T3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G8" i="2"/>
  <c r="J7" i="2"/>
  <c r="G7" i="2"/>
  <c r="J6" i="2"/>
  <c r="G6" i="2"/>
  <c r="J5" i="2"/>
  <c r="G5" i="2"/>
  <c r="I5" i="2" s="1"/>
  <c r="J4" i="2"/>
  <c r="I4" i="2"/>
  <c r="N3" i="2"/>
  <c r="M3" i="2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J6" i="4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G6" i="4"/>
  <c r="J5" i="4"/>
  <c r="G5" i="4"/>
  <c r="I5" i="4" s="1"/>
  <c r="J4" i="4"/>
  <c r="I4" i="4"/>
  <c r="N3" i="4"/>
  <c r="M3" i="4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I5" i="5" s="1"/>
  <c r="J4" i="5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I4" i="5"/>
  <c r="N3" i="5"/>
  <c r="M3" i="5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I5" i="6" s="1"/>
  <c r="J4" i="6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I4" i="6"/>
  <c r="N3" i="6"/>
  <c r="M3" i="6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I5" i="7" s="1"/>
  <c r="J4" i="7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I4" i="7"/>
  <c r="N3" i="7"/>
  <c r="M3" i="7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J4" i="8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I4" i="8"/>
  <c r="N3" i="8"/>
  <c r="M3" i="8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J5" i="9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G5" i="9"/>
  <c r="J4" i="9"/>
  <c r="I4" i="9"/>
  <c r="N3" i="9"/>
  <c r="M3" i="9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J8" i="1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G8" i="11"/>
  <c r="J7" i="11"/>
  <c r="G7" i="11"/>
  <c r="J6" i="11"/>
  <c r="G6" i="11"/>
  <c r="J5" i="11"/>
  <c r="G5" i="11"/>
  <c r="I5" i="11" s="1"/>
  <c r="J4" i="11"/>
  <c r="I4" i="11"/>
  <c r="N3" i="11"/>
  <c r="M3" i="11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J7" i="10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G7" i="10"/>
  <c r="J6" i="10"/>
  <c r="G6" i="10"/>
  <c r="J5" i="10"/>
  <c r="G5" i="10"/>
  <c r="I5" i="10" s="1"/>
  <c r="J4" i="10"/>
  <c r="I4" i="10"/>
  <c r="N3" i="10"/>
  <c r="M3" i="10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I5" i="12" s="1"/>
  <c r="J4" i="12"/>
  <c r="J5" i="12" s="1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I4" i="12"/>
  <c r="N3" i="12"/>
  <c r="M3" i="12"/>
  <c r="G59" i="13"/>
  <c r="G58" i="13"/>
  <c r="G57" i="13"/>
  <c r="G56" i="13"/>
  <c r="G55" i="13"/>
  <c r="G54" i="13"/>
  <c r="G53" i="13"/>
  <c r="G52" i="13"/>
  <c r="G51" i="13"/>
  <c r="G50" i="13"/>
  <c r="G49" i="13"/>
  <c r="G48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I5" i="13"/>
  <c r="G5" i="13"/>
  <c r="J4" i="13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I4" i="13"/>
  <c r="N3" i="13"/>
  <c r="M3" i="13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J5" i="14"/>
  <c r="J6" i="14" s="1"/>
  <c r="J7" i="14" s="1"/>
  <c r="J8" i="14" s="1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G5" i="14"/>
  <c r="J4" i="14"/>
  <c r="I4" i="14"/>
  <c r="N3" i="14"/>
  <c r="M3" i="14"/>
  <c r="L3" i="2" a="1"/>
  <c r="L4" i="2" a="1"/>
  <c r="K3" i="2" a="1"/>
  <c r="K4" i="2" a="1"/>
  <c r="L3" i="4" a="1"/>
  <c r="K3" i="4" a="1"/>
  <c r="L4" i="4" a="1"/>
  <c r="K4" i="4" a="1"/>
  <c r="N4" i="5" a="1"/>
  <c r="L3" i="5" a="1"/>
  <c r="K3" i="5" a="1"/>
  <c r="L4" i="5" a="1"/>
  <c r="K4" i="5" a="1"/>
  <c r="K4" i="6" a="1"/>
  <c r="L3" i="6" a="1"/>
  <c r="L4" i="6" a="1"/>
  <c r="K3" i="6" a="1"/>
  <c r="N4" i="6" a="1"/>
  <c r="K4" i="7" a="1"/>
  <c r="N4" i="7" a="1"/>
  <c r="L3" i="7" a="1"/>
  <c r="L4" i="7" a="1"/>
  <c r="K3" i="7" a="1"/>
  <c r="M4" i="7" a="1"/>
  <c r="L4" i="8" a="1"/>
  <c r="N4" i="8" a="1"/>
  <c r="L3" i="8" a="1"/>
  <c r="K3" i="8" a="1"/>
  <c r="K4" i="8" a="1"/>
  <c r="L3" i="9" a="1"/>
  <c r="K3" i="9" a="1"/>
  <c r="L3" i="11" a="1"/>
  <c r="L4" i="11" a="1"/>
  <c r="K3" i="11" a="1"/>
  <c r="K4" i="11" a="1"/>
  <c r="L3" i="10" a="1"/>
  <c r="L4" i="10" a="1"/>
  <c r="K3" i="10" a="1"/>
  <c r="K4" i="10" a="1"/>
  <c r="K3" i="12" a="1"/>
  <c r="L4" i="12" a="1"/>
  <c r="L3" i="12" a="1"/>
  <c r="M4" i="12" a="1"/>
  <c r="K4" i="12" a="1"/>
  <c r="N4" i="12" a="1"/>
  <c r="N4" i="13" a="1"/>
  <c r="L3" i="13" a="1"/>
  <c r="K3" i="13" a="1"/>
  <c r="L4" i="13" a="1"/>
  <c r="K4" i="13" a="1"/>
  <c r="K5" i="13" a="1"/>
  <c r="L3" i="14" a="1"/>
  <c r="K3" i="14" a="1"/>
  <c r="K4" i="14" a="1"/>
  <c r="K4" i="2" l="1"/>
  <c r="R4" i="2" s="1"/>
  <c r="K3" i="2"/>
  <c r="R3" i="2" s="1"/>
  <c r="L4" i="2"/>
  <c r="S4" i="2" s="1"/>
  <c r="L3" i="2"/>
  <c r="S3" i="2" s="1"/>
  <c r="I6" i="2"/>
  <c r="K4" i="4"/>
  <c r="R4" i="4" s="1"/>
  <c r="L4" i="4"/>
  <c r="S4" i="4" s="1"/>
  <c r="K3" i="4"/>
  <c r="R3" i="4" s="1"/>
  <c r="L3" i="4"/>
  <c r="S3" i="4" s="1"/>
  <c r="I6" i="4"/>
  <c r="K4" i="5"/>
  <c r="R4" i="5" s="1"/>
  <c r="L4" i="5"/>
  <c r="S4" i="5" s="1"/>
  <c r="K3" i="5"/>
  <c r="R3" i="5" s="1"/>
  <c r="L3" i="5"/>
  <c r="S3" i="5" s="1"/>
  <c r="N4" i="5"/>
  <c r="Q4" i="5" s="1"/>
  <c r="I6" i="5"/>
  <c r="N4" i="6"/>
  <c r="Q4" i="6" s="1"/>
  <c r="K3" i="6"/>
  <c r="R3" i="6" s="1"/>
  <c r="L4" i="6"/>
  <c r="S4" i="6" s="1"/>
  <c r="L3" i="6"/>
  <c r="S3" i="6" s="1"/>
  <c r="K4" i="6"/>
  <c r="R4" i="6" s="1"/>
  <c r="I6" i="6"/>
  <c r="M4" i="7"/>
  <c r="T4" i="7" s="1"/>
  <c r="K3" i="7"/>
  <c r="R3" i="7" s="1"/>
  <c r="L4" i="7"/>
  <c r="S4" i="7" s="1"/>
  <c r="L3" i="7"/>
  <c r="S3" i="7" s="1"/>
  <c r="N4" i="7"/>
  <c r="Q4" i="7" s="1"/>
  <c r="K4" i="7"/>
  <c r="R4" i="7" s="1"/>
  <c r="I6" i="7"/>
  <c r="K4" i="8"/>
  <c r="R4" i="8" s="1"/>
  <c r="K3" i="8"/>
  <c r="R3" i="8" s="1"/>
  <c r="L3" i="8"/>
  <c r="S3" i="8" s="1"/>
  <c r="N4" i="8"/>
  <c r="Q4" i="8" s="1"/>
  <c r="L4" i="8"/>
  <c r="S4" i="8" s="1"/>
  <c r="I5" i="8"/>
  <c r="K3" i="9"/>
  <c r="R3" i="9" s="1"/>
  <c r="L3" i="9"/>
  <c r="S3" i="9" s="1"/>
  <c r="I5" i="9"/>
  <c r="K4" i="11"/>
  <c r="R4" i="11" s="1"/>
  <c r="K3" i="11"/>
  <c r="R3" i="11" s="1"/>
  <c r="L4" i="11"/>
  <c r="S4" i="11" s="1"/>
  <c r="L3" i="11"/>
  <c r="S3" i="11" s="1"/>
  <c r="I6" i="11"/>
  <c r="K4" i="10"/>
  <c r="R4" i="10" s="1"/>
  <c r="K3" i="10"/>
  <c r="R3" i="10" s="1"/>
  <c r="L4" i="10"/>
  <c r="S4" i="10" s="1"/>
  <c r="L3" i="10"/>
  <c r="S3" i="10" s="1"/>
  <c r="I6" i="10"/>
  <c r="N4" i="12"/>
  <c r="Q4" i="12" s="1"/>
  <c r="K4" i="12"/>
  <c r="R4" i="12" s="1"/>
  <c r="M4" i="12"/>
  <c r="T4" i="12" s="1"/>
  <c r="L3" i="12"/>
  <c r="S3" i="12" s="1"/>
  <c r="L4" i="12"/>
  <c r="S4" i="12" s="1"/>
  <c r="K3" i="12"/>
  <c r="R3" i="12" s="1"/>
  <c r="I6" i="12"/>
  <c r="K5" i="13"/>
  <c r="R5" i="13" s="1"/>
  <c r="K4" i="13"/>
  <c r="R4" i="13" s="1"/>
  <c r="L4" i="13"/>
  <c r="S4" i="13" s="1"/>
  <c r="K3" i="13"/>
  <c r="R3" i="13" s="1"/>
  <c r="L3" i="13"/>
  <c r="S3" i="13" s="1"/>
  <c r="N4" i="13"/>
  <c r="Q4" i="13" s="1"/>
  <c r="I6" i="13"/>
  <c r="K4" i="14"/>
  <c r="R4" i="14" s="1"/>
  <c r="K3" i="14"/>
  <c r="R3" i="14" s="1"/>
  <c r="L3" i="14"/>
  <c r="S3" i="14" s="1"/>
  <c r="I5" i="14"/>
  <c r="I4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" i="15"/>
  <c r="G7" i="15"/>
  <c r="G8" i="15"/>
  <c r="G9" i="15"/>
  <c r="G10" i="15"/>
  <c r="G11" i="15"/>
  <c r="G12" i="15"/>
  <c r="G13" i="15"/>
  <c r="G14" i="15"/>
  <c r="G15" i="15"/>
  <c r="G16" i="15"/>
  <c r="G5" i="15"/>
  <c r="I5" i="15" s="1"/>
  <c r="J4" i="15"/>
  <c r="J5" i="15" s="1"/>
  <c r="J6" i="15" s="1"/>
  <c r="J7" i="15" s="1"/>
  <c r="J8" i="15" s="1"/>
  <c r="K5" i="2" a="1"/>
  <c r="N4" i="2" a="1"/>
  <c r="N5" i="2" a="1"/>
  <c r="M5" i="2" a="1"/>
  <c r="M4" i="2" a="1"/>
  <c r="L5" i="2" a="1"/>
  <c r="N5" i="4" a="1"/>
  <c r="M5" i="4" a="1"/>
  <c r="L5" i="4" a="1"/>
  <c r="M4" i="4" a="1"/>
  <c r="N4" i="4" a="1"/>
  <c r="K5" i="4" a="1"/>
  <c r="N5" i="5" a="1"/>
  <c r="M5" i="5" a="1"/>
  <c r="L5" i="5" a="1"/>
  <c r="M4" i="5" a="1"/>
  <c r="K5" i="5" a="1"/>
  <c r="K5" i="6" a="1"/>
  <c r="M4" i="6" a="1"/>
  <c r="N5" i="6" a="1"/>
  <c r="M5" i="6" a="1"/>
  <c r="L5" i="6" a="1"/>
  <c r="M5" i="7" a="1"/>
  <c r="K5" i="7" a="1"/>
  <c r="L5" i="7" a="1"/>
  <c r="N5" i="7" a="1"/>
  <c r="M4" i="8" a="1"/>
  <c r="K4" i="9" a="1"/>
  <c r="N4" i="9" a="1"/>
  <c r="M4" i="9" a="1"/>
  <c r="L4" i="9" a="1"/>
  <c r="K5" i="11" a="1"/>
  <c r="M4" i="11" a="1"/>
  <c r="N5" i="11" a="1"/>
  <c r="M5" i="11" a="1"/>
  <c r="L5" i="11" a="1"/>
  <c r="N4" i="11" a="1"/>
  <c r="M5" i="10" a="1"/>
  <c r="N5" i="10" a="1"/>
  <c r="N4" i="10" a="1"/>
  <c r="L5" i="10" a="1"/>
  <c r="M4" i="10" a="1"/>
  <c r="K5" i="10" a="1"/>
  <c r="K5" i="12" a="1"/>
  <c r="N5" i="12" a="1"/>
  <c r="L5" i="12" a="1"/>
  <c r="M5" i="12" a="1"/>
  <c r="M5" i="13" a="1"/>
  <c r="L5" i="13" a="1"/>
  <c r="M4" i="13" a="1"/>
  <c r="N5" i="13" a="1"/>
  <c r="L4" i="14" a="1"/>
  <c r="N4" i="14" a="1"/>
  <c r="M4" i="14" a="1"/>
  <c r="N6" i="15" a="1"/>
  <c r="N12" i="15" a="1"/>
  <c r="N18" i="15" a="1"/>
  <c r="N24" i="15" a="1"/>
  <c r="N30" i="15" a="1"/>
  <c r="N36" i="15" a="1"/>
  <c r="N42" i="15" a="1"/>
  <c r="N48" i="15" a="1"/>
  <c r="N54" i="15" a="1"/>
  <c r="N13" i="15" a="1"/>
  <c r="N25" i="15" a="1"/>
  <c r="N37" i="15" a="1"/>
  <c r="N49" i="15" a="1"/>
  <c r="N38" i="15" a="1"/>
  <c r="N56" i="15" a="1"/>
  <c r="N39" i="15" a="1"/>
  <c r="N10" i="15" a="1"/>
  <c r="N52" i="15" a="1"/>
  <c r="N17" i="15" a="1"/>
  <c r="N47" i="15" a="1"/>
  <c r="N7" i="15" a="1"/>
  <c r="N19" i="15" a="1"/>
  <c r="N31" i="15" a="1"/>
  <c r="N43" i="15" a="1"/>
  <c r="N55" i="15" a="1"/>
  <c r="N50" i="15" a="1"/>
  <c r="N33" i="15" a="1"/>
  <c r="N16" i="15" a="1"/>
  <c r="N46" i="15" a="1"/>
  <c r="N11" i="15" a="1"/>
  <c r="N59" i="15" a="1"/>
  <c r="N14" i="15" a="1"/>
  <c r="N26" i="15" a="1"/>
  <c r="N45" i="15" a="1"/>
  <c r="N22" i="15" a="1"/>
  <c r="N35" i="15" a="1"/>
  <c r="N8" i="15" a="1"/>
  <c r="N20" i="15" a="1"/>
  <c r="N32" i="15" a="1"/>
  <c r="N44" i="15" a="1"/>
  <c r="N51" i="15" a="1"/>
  <c r="N40" i="15" a="1"/>
  <c r="N29" i="15" a="1"/>
  <c r="N53" i="15" a="1"/>
  <c r="N15" i="15" a="1"/>
  <c r="N27" i="15" a="1"/>
  <c r="N28" i="15" a="1"/>
  <c r="N41" i="15" a="1"/>
  <c r="N9" i="15" a="1"/>
  <c r="N21" i="15" a="1"/>
  <c r="N57" i="15" a="1"/>
  <c r="N34" i="15" a="1"/>
  <c r="N58" i="15" a="1"/>
  <c r="N23" i="15" a="1"/>
  <c r="N5" i="15" a="1"/>
  <c r="N4" i="15" a="1"/>
  <c r="K4" i="15" a="1"/>
  <c r="U4" i="12" l="1"/>
  <c r="U4" i="7"/>
  <c r="L5" i="2"/>
  <c r="S5" i="2" s="1"/>
  <c r="M4" i="2"/>
  <c r="T4" i="2" s="1"/>
  <c r="U4" i="2" s="1"/>
  <c r="V4" i="2" s="1"/>
  <c r="M5" i="2"/>
  <c r="T5" i="2" s="1"/>
  <c r="N5" i="2"/>
  <c r="Q5" i="2" s="1"/>
  <c r="N4" i="2"/>
  <c r="Q4" i="2" s="1"/>
  <c r="K5" i="2"/>
  <c r="R5" i="2" s="1"/>
  <c r="I7" i="2"/>
  <c r="K5" i="4"/>
  <c r="R5" i="4" s="1"/>
  <c r="N4" i="4"/>
  <c r="Q4" i="4" s="1"/>
  <c r="M4" i="4"/>
  <c r="T4" i="4" s="1"/>
  <c r="U4" i="4" s="1"/>
  <c r="V4" i="4" s="1"/>
  <c r="L5" i="4"/>
  <c r="S5" i="4" s="1"/>
  <c r="M5" i="4"/>
  <c r="T5" i="4" s="1"/>
  <c r="N5" i="4"/>
  <c r="Q5" i="4" s="1"/>
  <c r="I7" i="4"/>
  <c r="K5" i="5"/>
  <c r="R5" i="5" s="1"/>
  <c r="M4" i="5"/>
  <c r="T4" i="5" s="1"/>
  <c r="U4" i="5" s="1"/>
  <c r="L5" i="5"/>
  <c r="S5" i="5" s="1"/>
  <c r="M5" i="5"/>
  <c r="T5" i="5" s="1"/>
  <c r="N5" i="5"/>
  <c r="Q5" i="5" s="1"/>
  <c r="I7" i="5"/>
  <c r="L5" i="6"/>
  <c r="S5" i="6" s="1"/>
  <c r="M5" i="6"/>
  <c r="T5" i="6" s="1"/>
  <c r="N5" i="6"/>
  <c r="Q5" i="6" s="1"/>
  <c r="M4" i="6"/>
  <c r="T4" i="6" s="1"/>
  <c r="U4" i="6" s="1"/>
  <c r="K5" i="6"/>
  <c r="R5" i="6" s="1"/>
  <c r="I7" i="6"/>
  <c r="N5" i="7"/>
  <c r="Q5" i="7" s="1"/>
  <c r="L5" i="7"/>
  <c r="S5" i="7" s="1"/>
  <c r="K5" i="7"/>
  <c r="R5" i="7" s="1"/>
  <c r="M5" i="7"/>
  <c r="T5" i="7" s="1"/>
  <c r="I7" i="7"/>
  <c r="M4" i="8"/>
  <c r="T4" i="8" s="1"/>
  <c r="U4" i="8" s="1"/>
  <c r="I6" i="8"/>
  <c r="L4" i="9"/>
  <c r="S4" i="9" s="1"/>
  <c r="M4" i="9"/>
  <c r="T4" i="9" s="1"/>
  <c r="N4" i="9"/>
  <c r="Q4" i="9" s="1"/>
  <c r="K4" i="9"/>
  <c r="R4" i="9" s="1"/>
  <c r="I6" i="9"/>
  <c r="N4" i="11"/>
  <c r="Q4" i="11" s="1"/>
  <c r="L5" i="11"/>
  <c r="S5" i="11" s="1"/>
  <c r="M5" i="11"/>
  <c r="T5" i="11" s="1"/>
  <c r="N5" i="11"/>
  <c r="Q5" i="11" s="1"/>
  <c r="M4" i="11"/>
  <c r="T4" i="11" s="1"/>
  <c r="U4" i="11" s="1"/>
  <c r="V4" i="11" s="1"/>
  <c r="K5" i="11"/>
  <c r="R5" i="11" s="1"/>
  <c r="I7" i="11"/>
  <c r="K5" i="10"/>
  <c r="R5" i="10" s="1"/>
  <c r="M4" i="10"/>
  <c r="T4" i="10" s="1"/>
  <c r="U4" i="10" s="1"/>
  <c r="V4" i="10" s="1"/>
  <c r="L5" i="10"/>
  <c r="S5" i="10" s="1"/>
  <c r="N4" i="10"/>
  <c r="Q4" i="10" s="1"/>
  <c r="N5" i="10"/>
  <c r="Q5" i="10" s="1"/>
  <c r="M5" i="10"/>
  <c r="T5" i="10" s="1"/>
  <c r="I7" i="10"/>
  <c r="M5" i="12"/>
  <c r="T5" i="12" s="1"/>
  <c r="L5" i="12"/>
  <c r="S5" i="12" s="1"/>
  <c r="N5" i="12"/>
  <c r="Q5" i="12" s="1"/>
  <c r="K5" i="12"/>
  <c r="R5" i="12" s="1"/>
  <c r="I7" i="12"/>
  <c r="N5" i="13"/>
  <c r="Q5" i="13" s="1"/>
  <c r="M4" i="13"/>
  <c r="T4" i="13" s="1"/>
  <c r="U4" i="13" s="1"/>
  <c r="L5" i="13"/>
  <c r="S5" i="13" s="1"/>
  <c r="M5" i="13"/>
  <c r="T5" i="13" s="1"/>
  <c r="U5" i="13" s="1"/>
  <c r="I7" i="13"/>
  <c r="M4" i="14"/>
  <c r="T4" i="14" s="1"/>
  <c r="U4" i="14" s="1"/>
  <c r="N4" i="14"/>
  <c r="Q4" i="14" s="1"/>
  <c r="L4" i="14"/>
  <c r="S4" i="14" s="1"/>
  <c r="I6" i="14"/>
  <c r="N23" i="15"/>
  <c r="Q23" i="15" s="1"/>
  <c r="N58" i="15"/>
  <c r="Q58" i="15" s="1"/>
  <c r="N34" i="15"/>
  <c r="Q34" i="15" s="1"/>
  <c r="N57" i="15"/>
  <c r="Q57" i="15" s="1"/>
  <c r="N21" i="15"/>
  <c r="Q21" i="15" s="1"/>
  <c r="N9" i="15"/>
  <c r="Q9" i="15" s="1"/>
  <c r="N41" i="15"/>
  <c r="Q41" i="15" s="1"/>
  <c r="N28" i="15"/>
  <c r="Q28" i="15" s="1"/>
  <c r="N27" i="15"/>
  <c r="Q27" i="15" s="1"/>
  <c r="N15" i="15"/>
  <c r="Q15" i="15" s="1"/>
  <c r="N53" i="15"/>
  <c r="Q53" i="15" s="1"/>
  <c r="N29" i="15"/>
  <c r="Q29" i="15" s="1"/>
  <c r="N40" i="15"/>
  <c r="Q40" i="15" s="1"/>
  <c r="N51" i="15"/>
  <c r="Q51" i="15" s="1"/>
  <c r="N44" i="15"/>
  <c r="Q44" i="15" s="1"/>
  <c r="N32" i="15"/>
  <c r="Q32" i="15" s="1"/>
  <c r="N20" i="15"/>
  <c r="Q20" i="15" s="1"/>
  <c r="N8" i="15"/>
  <c r="Q8" i="15" s="1"/>
  <c r="N35" i="15"/>
  <c r="Q35" i="15" s="1"/>
  <c r="N22" i="15"/>
  <c r="Q22" i="15" s="1"/>
  <c r="N45" i="15"/>
  <c r="Q45" i="15" s="1"/>
  <c r="N26" i="15"/>
  <c r="Q26" i="15" s="1"/>
  <c r="N14" i="15"/>
  <c r="Q14" i="15" s="1"/>
  <c r="N59" i="15"/>
  <c r="Q59" i="15" s="1"/>
  <c r="N11" i="15"/>
  <c r="Q11" i="15" s="1"/>
  <c r="N46" i="15"/>
  <c r="Q46" i="15" s="1"/>
  <c r="N16" i="15"/>
  <c r="Q16" i="15" s="1"/>
  <c r="N33" i="15"/>
  <c r="Q33" i="15" s="1"/>
  <c r="N50" i="15"/>
  <c r="Q50" i="15" s="1"/>
  <c r="N55" i="15"/>
  <c r="Q55" i="15" s="1"/>
  <c r="N43" i="15"/>
  <c r="Q43" i="15" s="1"/>
  <c r="N31" i="15"/>
  <c r="Q31" i="15" s="1"/>
  <c r="N19" i="15"/>
  <c r="Q19" i="15" s="1"/>
  <c r="N7" i="15"/>
  <c r="Q7" i="15" s="1"/>
  <c r="N47" i="15"/>
  <c r="Q47" i="15" s="1"/>
  <c r="N17" i="15"/>
  <c r="Q17" i="15" s="1"/>
  <c r="N52" i="15"/>
  <c r="Q52" i="15" s="1"/>
  <c r="N10" i="15"/>
  <c r="Q10" i="15" s="1"/>
  <c r="N39" i="15"/>
  <c r="Q39" i="15" s="1"/>
  <c r="N56" i="15"/>
  <c r="Q56" i="15" s="1"/>
  <c r="N38" i="15"/>
  <c r="Q38" i="15" s="1"/>
  <c r="N49" i="15"/>
  <c r="Q49" i="15" s="1"/>
  <c r="N37" i="15"/>
  <c r="Q37" i="15" s="1"/>
  <c r="N25" i="15"/>
  <c r="Q25" i="15" s="1"/>
  <c r="N13" i="15"/>
  <c r="Q13" i="15" s="1"/>
  <c r="N54" i="15"/>
  <c r="Q54" i="15" s="1"/>
  <c r="N48" i="15"/>
  <c r="Q48" i="15" s="1"/>
  <c r="N42" i="15"/>
  <c r="Q42" i="15" s="1"/>
  <c r="N36" i="15"/>
  <c r="Q36" i="15" s="1"/>
  <c r="N30" i="15"/>
  <c r="Q30" i="15" s="1"/>
  <c r="N24" i="15"/>
  <c r="Q24" i="15" s="1"/>
  <c r="N18" i="15"/>
  <c r="Q18" i="15" s="1"/>
  <c r="N12" i="15"/>
  <c r="Q12" i="15" s="1"/>
  <c r="N6" i="15"/>
  <c r="Q6" i="15" s="1"/>
  <c r="N5" i="15"/>
  <c r="Q5" i="15" s="1"/>
  <c r="N4" i="15"/>
  <c r="Q4" i="15" s="1"/>
  <c r="I6" i="15"/>
  <c r="K4" i="15"/>
  <c r="R4" i="15" s="1"/>
  <c r="AC52" i="18"/>
  <c r="W56" i="18"/>
  <c r="V56" i="18"/>
  <c r="V54" i="18"/>
  <c r="U24" i="18"/>
  <c r="T58" i="18"/>
  <c r="AI58" i="18"/>
  <c r="S46" i="18"/>
  <c r="AH46" i="18"/>
  <c r="Q51" i="18"/>
  <c r="P38" i="18"/>
  <c r="O28" i="18"/>
  <c r="N49" i="18"/>
  <c r="M52" i="18"/>
  <c r="AA33" i="18"/>
  <c r="L33" i="18"/>
  <c r="L6" i="2" a="1"/>
  <c r="K6" i="2" a="1"/>
  <c r="N6" i="2" a="1"/>
  <c r="M6" i="2" a="1"/>
  <c r="L6" i="4" a="1"/>
  <c r="K6" i="4" a="1"/>
  <c r="M6" i="4" a="1"/>
  <c r="N6" i="4" a="1"/>
  <c r="L6" i="5" a="1"/>
  <c r="K6" i="5" a="1"/>
  <c r="N6" i="5" a="1"/>
  <c r="M6" i="5" a="1"/>
  <c r="K6" i="6" a="1"/>
  <c r="N6" i="6" a="1"/>
  <c r="L6" i="6" a="1"/>
  <c r="M6" i="6" a="1"/>
  <c r="L6" i="7" a="1"/>
  <c r="K6" i="7" a="1"/>
  <c r="M6" i="7" a="1"/>
  <c r="N6" i="7" a="1"/>
  <c r="K5" i="8" a="1"/>
  <c r="N5" i="8" a="1"/>
  <c r="M5" i="8" a="1"/>
  <c r="L5" i="8" a="1"/>
  <c r="L5" i="9" a="1"/>
  <c r="N5" i="9" a="1"/>
  <c r="M5" i="9" a="1"/>
  <c r="K5" i="9" a="1"/>
  <c r="M6" i="11" a="1"/>
  <c r="L6" i="11" a="1"/>
  <c r="N6" i="11" a="1"/>
  <c r="K6" i="11" a="1"/>
  <c r="K6" i="10" a="1"/>
  <c r="M6" i="10" a="1"/>
  <c r="L6" i="10" a="1"/>
  <c r="N6" i="10" a="1"/>
  <c r="L6" i="12" a="1"/>
  <c r="N6" i="12" a="1"/>
  <c r="K6" i="12" a="1"/>
  <c r="M6" i="12" a="1"/>
  <c r="L6" i="13" a="1"/>
  <c r="N6" i="13" a="1"/>
  <c r="K6" i="13" a="1"/>
  <c r="M6" i="13" a="1"/>
  <c r="K5" i="14" a="1"/>
  <c r="N5" i="14" a="1"/>
  <c r="M5" i="14" a="1"/>
  <c r="L5" i="14" a="1"/>
  <c r="L6" i="15" a="1"/>
  <c r="K6" i="15" a="1"/>
  <c r="M6" i="15" a="1"/>
  <c r="K5" i="15" a="1"/>
  <c r="M5" i="15" a="1"/>
  <c r="L5" i="15" a="1"/>
  <c r="L4" i="15" a="1"/>
  <c r="V4" i="13" l="1"/>
  <c r="V4" i="12"/>
  <c r="V4" i="8"/>
  <c r="V4" i="7"/>
  <c r="V4" i="6"/>
  <c r="V4" i="5"/>
  <c r="V4" i="14"/>
  <c r="V5" i="13"/>
  <c r="U5" i="12"/>
  <c r="U4" i="9"/>
  <c r="U5" i="11"/>
  <c r="U5" i="10"/>
  <c r="U5" i="7"/>
  <c r="U5" i="5"/>
  <c r="U5" i="4"/>
  <c r="U5" i="6"/>
  <c r="U5" i="2"/>
  <c r="M6" i="2"/>
  <c r="T6" i="2" s="1"/>
  <c r="N6" i="2"/>
  <c r="Q6" i="2" s="1"/>
  <c r="K6" i="2"/>
  <c r="R6" i="2" s="1"/>
  <c r="L6" i="2"/>
  <c r="S6" i="2" s="1"/>
  <c r="I8" i="2"/>
  <c r="N6" i="4"/>
  <c r="Q6" i="4" s="1"/>
  <c r="M6" i="4"/>
  <c r="T6" i="4" s="1"/>
  <c r="K6" i="4"/>
  <c r="R6" i="4" s="1"/>
  <c r="L6" i="4"/>
  <c r="S6" i="4" s="1"/>
  <c r="I8" i="4"/>
  <c r="M6" i="5"/>
  <c r="T6" i="5" s="1"/>
  <c r="N6" i="5"/>
  <c r="Q6" i="5" s="1"/>
  <c r="K6" i="5"/>
  <c r="R6" i="5" s="1"/>
  <c r="L6" i="5"/>
  <c r="S6" i="5" s="1"/>
  <c r="I8" i="5"/>
  <c r="M6" i="6"/>
  <c r="T6" i="6" s="1"/>
  <c r="L6" i="6"/>
  <c r="S6" i="6" s="1"/>
  <c r="N6" i="6"/>
  <c r="Q6" i="6" s="1"/>
  <c r="K6" i="6"/>
  <c r="R6" i="6" s="1"/>
  <c r="I8" i="6"/>
  <c r="N6" i="7"/>
  <c r="Q6" i="7" s="1"/>
  <c r="M6" i="7"/>
  <c r="T6" i="7" s="1"/>
  <c r="K6" i="7"/>
  <c r="R6" i="7" s="1"/>
  <c r="L6" i="7"/>
  <c r="S6" i="7" s="1"/>
  <c r="I8" i="7"/>
  <c r="L5" i="8"/>
  <c r="S5" i="8" s="1"/>
  <c r="M5" i="8"/>
  <c r="T5" i="8" s="1"/>
  <c r="N5" i="8"/>
  <c r="Q5" i="8" s="1"/>
  <c r="K5" i="8"/>
  <c r="R5" i="8" s="1"/>
  <c r="I7" i="8"/>
  <c r="K5" i="9"/>
  <c r="R5" i="9" s="1"/>
  <c r="M5" i="9"/>
  <c r="T5" i="9" s="1"/>
  <c r="N5" i="9"/>
  <c r="Q5" i="9" s="1"/>
  <c r="L5" i="9"/>
  <c r="S5" i="9" s="1"/>
  <c r="I7" i="9"/>
  <c r="K6" i="11"/>
  <c r="R6" i="11" s="1"/>
  <c r="N6" i="11"/>
  <c r="Q6" i="11" s="1"/>
  <c r="L6" i="11"/>
  <c r="S6" i="11" s="1"/>
  <c r="M6" i="11"/>
  <c r="T6" i="11" s="1"/>
  <c r="I8" i="11"/>
  <c r="N6" i="10"/>
  <c r="Q6" i="10" s="1"/>
  <c r="L6" i="10"/>
  <c r="S6" i="10" s="1"/>
  <c r="M6" i="10"/>
  <c r="T6" i="10" s="1"/>
  <c r="K6" i="10"/>
  <c r="R6" i="10" s="1"/>
  <c r="I8" i="10"/>
  <c r="M6" i="12"/>
  <c r="T6" i="12" s="1"/>
  <c r="K6" i="12"/>
  <c r="R6" i="12" s="1"/>
  <c r="N6" i="12"/>
  <c r="Q6" i="12" s="1"/>
  <c r="L6" i="12"/>
  <c r="S6" i="12" s="1"/>
  <c r="I8" i="12"/>
  <c r="M6" i="13"/>
  <c r="T6" i="13" s="1"/>
  <c r="K6" i="13"/>
  <c r="R6" i="13" s="1"/>
  <c r="N6" i="13"/>
  <c r="Q6" i="13" s="1"/>
  <c r="L6" i="13"/>
  <c r="S6" i="13" s="1"/>
  <c r="I8" i="13"/>
  <c r="L5" i="14"/>
  <c r="S5" i="14" s="1"/>
  <c r="M5" i="14"/>
  <c r="T5" i="14" s="1"/>
  <c r="N5" i="14"/>
  <c r="Q5" i="14" s="1"/>
  <c r="K5" i="14"/>
  <c r="R5" i="14" s="1"/>
  <c r="I7" i="14"/>
  <c r="I7" i="15"/>
  <c r="M6" i="15"/>
  <c r="T6" i="15" s="1"/>
  <c r="K6" i="15"/>
  <c r="R6" i="15" s="1"/>
  <c r="L6" i="15"/>
  <c r="S6" i="15" s="1"/>
  <c r="L5" i="15"/>
  <c r="S5" i="15" s="1"/>
  <c r="M5" i="15"/>
  <c r="T5" i="15" s="1"/>
  <c r="K5" i="15"/>
  <c r="R5" i="15" s="1"/>
  <c r="L4" i="15"/>
  <c r="S4" i="15" s="1"/>
  <c r="O10" i="18"/>
  <c r="AL56" i="18"/>
  <c r="AK54" i="18"/>
  <c r="AK56" i="18"/>
  <c r="AJ24" i="18"/>
  <c r="U11" i="18"/>
  <c r="T45" i="18"/>
  <c r="S44" i="18"/>
  <c r="R19" i="18"/>
  <c r="AF51" i="18"/>
  <c r="AE38" i="18"/>
  <c r="P47" i="18"/>
  <c r="AB28" i="18"/>
  <c r="AD49" i="18"/>
  <c r="N28" i="18"/>
  <c r="M56" i="18"/>
  <c r="L54" i="18"/>
  <c r="L7" i="2" a="1"/>
  <c r="M7" i="2" a="1"/>
  <c r="K7" i="2" a="1"/>
  <c r="N7" i="2" a="1"/>
  <c r="N7" i="4" a="1"/>
  <c r="L7" i="4" a="1"/>
  <c r="M7" i="4" a="1"/>
  <c r="K7" i="4" a="1"/>
  <c r="K7" i="5" a="1"/>
  <c r="L7" i="5" a="1"/>
  <c r="N7" i="5" a="1"/>
  <c r="M7" i="5" a="1"/>
  <c r="K7" i="6" a="1"/>
  <c r="M7" i="6" a="1"/>
  <c r="L7" i="6" a="1"/>
  <c r="N7" i="6" a="1"/>
  <c r="L7" i="7" a="1"/>
  <c r="N7" i="7" a="1"/>
  <c r="M7" i="7" a="1"/>
  <c r="K7" i="7" a="1"/>
  <c r="M6" i="8" a="1"/>
  <c r="L6" i="8" a="1"/>
  <c r="N6" i="8" a="1"/>
  <c r="K6" i="8" a="1"/>
  <c r="L6" i="9" a="1"/>
  <c r="N6" i="9" a="1"/>
  <c r="M6" i="9" a="1"/>
  <c r="K6" i="9" a="1"/>
  <c r="K7" i="11" a="1"/>
  <c r="N7" i="11" a="1"/>
  <c r="L7" i="11" a="1"/>
  <c r="M7" i="11" a="1"/>
  <c r="M7" i="10" a="1"/>
  <c r="N7" i="10" a="1"/>
  <c r="L7" i="10" a="1"/>
  <c r="K7" i="10" a="1"/>
  <c r="L7" i="12" a="1"/>
  <c r="K7" i="12" a="1"/>
  <c r="N7" i="12" a="1"/>
  <c r="M7" i="12" a="1"/>
  <c r="L7" i="13" a="1"/>
  <c r="N7" i="13" a="1"/>
  <c r="K7" i="13" a="1"/>
  <c r="M7" i="13" a="1"/>
  <c r="L6" i="14" a="1"/>
  <c r="K6" i="14" a="1"/>
  <c r="M6" i="14" a="1"/>
  <c r="N6" i="14" a="1"/>
  <c r="L7" i="15" a="1"/>
  <c r="K7" i="15" a="1"/>
  <c r="M7" i="15" a="1"/>
  <c r="M4" i="15" a="1"/>
  <c r="V5" i="12" l="1"/>
  <c r="V5" i="11"/>
  <c r="V5" i="10"/>
  <c r="V4" i="9"/>
  <c r="V5" i="7"/>
  <c r="V5" i="6"/>
  <c r="V5" i="5"/>
  <c r="V5" i="4"/>
  <c r="V5" i="2"/>
  <c r="U5" i="9"/>
  <c r="U6" i="15"/>
  <c r="U5" i="15"/>
  <c r="U5" i="14"/>
  <c r="U6" i="13"/>
  <c r="U6" i="12"/>
  <c r="U6" i="11"/>
  <c r="U6" i="10"/>
  <c r="U5" i="8"/>
  <c r="U6" i="7"/>
  <c r="U6" i="6"/>
  <c r="U6" i="5"/>
  <c r="U6" i="4"/>
  <c r="U6" i="2"/>
  <c r="N7" i="2"/>
  <c r="Q7" i="2" s="1"/>
  <c r="K7" i="2"/>
  <c r="R7" i="2" s="1"/>
  <c r="M7" i="2"/>
  <c r="T7" i="2" s="1"/>
  <c r="L7" i="2"/>
  <c r="S7" i="2" s="1"/>
  <c r="I9" i="2"/>
  <c r="K7" i="4"/>
  <c r="R7" i="4" s="1"/>
  <c r="M7" i="4"/>
  <c r="T7" i="4" s="1"/>
  <c r="L7" i="4"/>
  <c r="S7" i="4" s="1"/>
  <c r="N7" i="4"/>
  <c r="Q7" i="4" s="1"/>
  <c r="I9" i="4"/>
  <c r="M7" i="5"/>
  <c r="T7" i="5" s="1"/>
  <c r="N7" i="5"/>
  <c r="Q7" i="5" s="1"/>
  <c r="L7" i="5"/>
  <c r="S7" i="5" s="1"/>
  <c r="K7" i="5"/>
  <c r="R7" i="5" s="1"/>
  <c r="I9" i="5"/>
  <c r="N7" i="6"/>
  <c r="Q7" i="6" s="1"/>
  <c r="L7" i="6"/>
  <c r="S7" i="6" s="1"/>
  <c r="M7" i="6"/>
  <c r="T7" i="6" s="1"/>
  <c r="K7" i="6"/>
  <c r="R7" i="6" s="1"/>
  <c r="I9" i="6"/>
  <c r="K7" i="7"/>
  <c r="R7" i="7" s="1"/>
  <c r="M7" i="7"/>
  <c r="T7" i="7" s="1"/>
  <c r="N7" i="7"/>
  <c r="Q7" i="7" s="1"/>
  <c r="L7" i="7"/>
  <c r="S7" i="7" s="1"/>
  <c r="I9" i="7"/>
  <c r="K6" i="8"/>
  <c r="R6" i="8" s="1"/>
  <c r="N6" i="8"/>
  <c r="Q6" i="8" s="1"/>
  <c r="L6" i="8"/>
  <c r="S6" i="8" s="1"/>
  <c r="M6" i="8"/>
  <c r="T6" i="8" s="1"/>
  <c r="I8" i="8"/>
  <c r="K6" i="9"/>
  <c r="R6" i="9" s="1"/>
  <c r="M6" i="9"/>
  <c r="T6" i="9" s="1"/>
  <c r="N6" i="9"/>
  <c r="Q6" i="9" s="1"/>
  <c r="L6" i="9"/>
  <c r="S6" i="9" s="1"/>
  <c r="I8" i="9"/>
  <c r="M7" i="11"/>
  <c r="T7" i="11" s="1"/>
  <c r="L7" i="11"/>
  <c r="S7" i="11" s="1"/>
  <c r="N7" i="11"/>
  <c r="Q7" i="11" s="1"/>
  <c r="K7" i="11"/>
  <c r="R7" i="11" s="1"/>
  <c r="I9" i="11"/>
  <c r="K7" i="10"/>
  <c r="R7" i="10" s="1"/>
  <c r="L7" i="10"/>
  <c r="S7" i="10" s="1"/>
  <c r="N7" i="10"/>
  <c r="Q7" i="10" s="1"/>
  <c r="M7" i="10"/>
  <c r="T7" i="10" s="1"/>
  <c r="I9" i="10"/>
  <c r="M7" i="12"/>
  <c r="T7" i="12" s="1"/>
  <c r="N7" i="12"/>
  <c r="Q7" i="12" s="1"/>
  <c r="K7" i="12"/>
  <c r="R7" i="12" s="1"/>
  <c r="L7" i="12"/>
  <c r="S7" i="12" s="1"/>
  <c r="I9" i="12"/>
  <c r="M7" i="13"/>
  <c r="T7" i="13" s="1"/>
  <c r="K7" i="13"/>
  <c r="R7" i="13" s="1"/>
  <c r="N7" i="13"/>
  <c r="Q7" i="13" s="1"/>
  <c r="L7" i="13"/>
  <c r="S7" i="13" s="1"/>
  <c r="I9" i="13"/>
  <c r="N6" i="14"/>
  <c r="Q6" i="14" s="1"/>
  <c r="M6" i="14"/>
  <c r="T6" i="14" s="1"/>
  <c r="K6" i="14"/>
  <c r="R6" i="14" s="1"/>
  <c r="L6" i="14"/>
  <c r="S6" i="14" s="1"/>
  <c r="I8" i="14"/>
  <c r="M7" i="15"/>
  <c r="T7" i="15" s="1"/>
  <c r="K7" i="15"/>
  <c r="R7" i="15" s="1"/>
  <c r="L7" i="15"/>
  <c r="S7" i="15" s="1"/>
  <c r="I8" i="15"/>
  <c r="M4" i="15"/>
  <c r="T4" i="15" s="1"/>
  <c r="J9" i="15"/>
  <c r="N3" i="15"/>
  <c r="M3" i="15"/>
  <c r="AC56" i="18"/>
  <c r="AB10" i="18"/>
  <c r="X18" i="18"/>
  <c r="V32" i="18"/>
  <c r="X40" i="18"/>
  <c r="W52" i="18"/>
  <c r="AJ11" i="18"/>
  <c r="U26" i="18"/>
  <c r="AI45" i="18"/>
  <c r="T8" i="18"/>
  <c r="S35" i="18"/>
  <c r="AH44" i="18"/>
  <c r="R42" i="18"/>
  <c r="AG19" i="18"/>
  <c r="Q34" i="18"/>
  <c r="AE47" i="18"/>
  <c r="N36" i="18"/>
  <c r="O15" i="18"/>
  <c r="P42" i="18"/>
  <c r="AD28" i="18"/>
  <c r="M22" i="18"/>
  <c r="L35" i="18"/>
  <c r="AA54" i="18"/>
  <c r="M8" i="2" a="1"/>
  <c r="L8" i="2" a="1"/>
  <c r="K8" i="2" a="1"/>
  <c r="N8" i="2" a="1"/>
  <c r="K8" i="4" a="1"/>
  <c r="M8" i="4" a="1"/>
  <c r="N8" i="4" a="1"/>
  <c r="L8" i="4" a="1"/>
  <c r="M8" i="5" a="1"/>
  <c r="L8" i="5" a="1"/>
  <c r="K8" i="5" a="1"/>
  <c r="N8" i="5" a="1"/>
  <c r="M8" i="6" a="1"/>
  <c r="N8" i="6" a="1"/>
  <c r="K8" i="6" a="1"/>
  <c r="L8" i="6" a="1"/>
  <c r="M8" i="7" a="1"/>
  <c r="L8" i="7" a="1"/>
  <c r="N8" i="7" a="1"/>
  <c r="K8" i="7" a="1"/>
  <c r="N7" i="8" a="1"/>
  <c r="L7" i="8" a="1"/>
  <c r="M7" i="8" a="1"/>
  <c r="K7" i="8" a="1"/>
  <c r="N7" i="9" a="1"/>
  <c r="L7" i="9" a="1"/>
  <c r="M7" i="9" a="1"/>
  <c r="K7" i="9" a="1"/>
  <c r="M8" i="11" a="1"/>
  <c r="K8" i="11" a="1"/>
  <c r="N8" i="11" a="1"/>
  <c r="L8" i="11" a="1"/>
  <c r="L8" i="10" a="1"/>
  <c r="M8" i="10" a="1"/>
  <c r="K8" i="10" a="1"/>
  <c r="N8" i="10" a="1"/>
  <c r="M8" i="12" a="1"/>
  <c r="L8" i="12" a="1"/>
  <c r="K8" i="12" a="1"/>
  <c r="N8" i="12" a="1"/>
  <c r="L8" i="13" a="1"/>
  <c r="K8" i="13" a="1"/>
  <c r="N8" i="13" a="1"/>
  <c r="M8" i="13" a="1"/>
  <c r="L7" i="14" a="1"/>
  <c r="K7" i="14" a="1"/>
  <c r="N7" i="14" a="1"/>
  <c r="M7" i="14" a="1"/>
  <c r="L8" i="15" a="1"/>
  <c r="K8" i="15" a="1"/>
  <c r="M8" i="15" a="1"/>
  <c r="L3" i="15" a="1"/>
  <c r="K3" i="15" a="1"/>
  <c r="V5" i="15" l="1"/>
  <c r="V6" i="15"/>
  <c r="V5" i="14"/>
  <c r="V6" i="13"/>
  <c r="V6" i="12"/>
  <c r="V6" i="11"/>
  <c r="V6" i="10"/>
  <c r="V5" i="9"/>
  <c r="V5" i="8"/>
  <c r="V6" i="7"/>
  <c r="V6" i="6"/>
  <c r="V6" i="5"/>
  <c r="V6" i="4"/>
  <c r="V6" i="2"/>
  <c r="U7" i="15"/>
  <c r="U6" i="14"/>
  <c r="U7" i="13"/>
  <c r="U7" i="11"/>
  <c r="U7" i="12"/>
  <c r="U6" i="9"/>
  <c r="U7" i="7"/>
  <c r="U7" i="10"/>
  <c r="U6" i="8"/>
  <c r="U7" i="4"/>
  <c r="U7" i="6"/>
  <c r="U7" i="2"/>
  <c r="U7" i="5"/>
  <c r="N8" i="2"/>
  <c r="Q8" i="2" s="1"/>
  <c r="K8" i="2"/>
  <c r="R8" i="2" s="1"/>
  <c r="L8" i="2"/>
  <c r="S8" i="2" s="1"/>
  <c r="M8" i="2"/>
  <c r="T8" i="2" s="1"/>
  <c r="I10" i="2"/>
  <c r="L8" i="4"/>
  <c r="S8" i="4" s="1"/>
  <c r="N8" i="4"/>
  <c r="Q8" i="4" s="1"/>
  <c r="M8" i="4"/>
  <c r="T8" i="4" s="1"/>
  <c r="K8" i="4"/>
  <c r="R8" i="4" s="1"/>
  <c r="I10" i="4"/>
  <c r="N8" i="5"/>
  <c r="Q8" i="5" s="1"/>
  <c r="K8" i="5"/>
  <c r="R8" i="5" s="1"/>
  <c r="L8" i="5"/>
  <c r="S8" i="5" s="1"/>
  <c r="M8" i="5"/>
  <c r="T8" i="5" s="1"/>
  <c r="I10" i="5"/>
  <c r="L8" i="6"/>
  <c r="S8" i="6" s="1"/>
  <c r="K8" i="6"/>
  <c r="R8" i="6" s="1"/>
  <c r="N8" i="6"/>
  <c r="Q8" i="6" s="1"/>
  <c r="M8" i="6"/>
  <c r="T8" i="6" s="1"/>
  <c r="I10" i="6"/>
  <c r="K8" i="7"/>
  <c r="R8" i="7" s="1"/>
  <c r="N8" i="7"/>
  <c r="Q8" i="7" s="1"/>
  <c r="L8" i="7"/>
  <c r="S8" i="7" s="1"/>
  <c r="M8" i="7"/>
  <c r="T8" i="7" s="1"/>
  <c r="I10" i="7"/>
  <c r="K7" i="8"/>
  <c r="R7" i="8" s="1"/>
  <c r="M7" i="8"/>
  <c r="T7" i="8" s="1"/>
  <c r="L7" i="8"/>
  <c r="S7" i="8" s="1"/>
  <c r="N7" i="8"/>
  <c r="Q7" i="8" s="1"/>
  <c r="I9" i="8"/>
  <c r="K7" i="9"/>
  <c r="R7" i="9" s="1"/>
  <c r="M7" i="9"/>
  <c r="T7" i="9" s="1"/>
  <c r="L7" i="9"/>
  <c r="S7" i="9" s="1"/>
  <c r="N7" i="9"/>
  <c r="Q7" i="9" s="1"/>
  <c r="I9" i="9"/>
  <c r="L8" i="11"/>
  <c r="S8" i="11" s="1"/>
  <c r="N8" i="11"/>
  <c r="Q8" i="11" s="1"/>
  <c r="K8" i="11"/>
  <c r="R8" i="11" s="1"/>
  <c r="M8" i="11"/>
  <c r="T8" i="11" s="1"/>
  <c r="I10" i="11"/>
  <c r="N8" i="10"/>
  <c r="Q8" i="10" s="1"/>
  <c r="K8" i="10"/>
  <c r="R8" i="10" s="1"/>
  <c r="M8" i="10"/>
  <c r="T8" i="10" s="1"/>
  <c r="L8" i="10"/>
  <c r="S8" i="10" s="1"/>
  <c r="I10" i="10"/>
  <c r="N8" i="12"/>
  <c r="Q8" i="12" s="1"/>
  <c r="K8" i="12"/>
  <c r="R8" i="12" s="1"/>
  <c r="L8" i="12"/>
  <c r="S8" i="12" s="1"/>
  <c r="M8" i="12"/>
  <c r="T8" i="12" s="1"/>
  <c r="I10" i="12"/>
  <c r="M8" i="13"/>
  <c r="T8" i="13" s="1"/>
  <c r="N8" i="13"/>
  <c r="Q8" i="13" s="1"/>
  <c r="K8" i="13"/>
  <c r="R8" i="13" s="1"/>
  <c r="L8" i="13"/>
  <c r="S8" i="13" s="1"/>
  <c r="I10" i="13"/>
  <c r="M7" i="14"/>
  <c r="T7" i="14" s="1"/>
  <c r="N7" i="14"/>
  <c r="Q7" i="14" s="1"/>
  <c r="K7" i="14"/>
  <c r="R7" i="14" s="1"/>
  <c r="L7" i="14"/>
  <c r="S7" i="14" s="1"/>
  <c r="I9" i="14"/>
  <c r="M8" i="15"/>
  <c r="T8" i="15" s="1"/>
  <c r="K8" i="15"/>
  <c r="R8" i="15" s="1"/>
  <c r="L8" i="15"/>
  <c r="S8" i="15" s="1"/>
  <c r="I9" i="15"/>
  <c r="J10" i="15"/>
  <c r="J11" i="15" s="1"/>
  <c r="J12" i="15" s="1"/>
  <c r="K3" i="15"/>
  <c r="R3" i="15" s="1"/>
  <c r="U4" i="15" s="1"/>
  <c r="L3" i="15"/>
  <c r="S3" i="15" s="1"/>
  <c r="AC22" i="18"/>
  <c r="X15" i="18"/>
  <c r="X11" i="18"/>
  <c r="AM40" i="18"/>
  <c r="AM18" i="18"/>
  <c r="W24" i="18"/>
  <c r="AL52" i="18"/>
  <c r="V35" i="18"/>
  <c r="AK32" i="18"/>
  <c r="AJ26" i="18"/>
  <c r="U57" i="18"/>
  <c r="AI8" i="18"/>
  <c r="T31" i="18"/>
  <c r="S17" i="18"/>
  <c r="AH35" i="18"/>
  <c r="R37" i="18"/>
  <c r="AG42" i="18"/>
  <c r="AF34" i="18"/>
  <c r="Q16" i="18"/>
  <c r="P56" i="18"/>
  <c r="AE42" i="18"/>
  <c r="O12" i="18"/>
  <c r="AB15" i="18"/>
  <c r="N5" i="18"/>
  <c r="AD36" i="18"/>
  <c r="M44" i="18"/>
  <c r="AA35" i="18"/>
  <c r="L8" i="18"/>
  <c r="L9" i="2" a="1"/>
  <c r="M9" i="2" a="1"/>
  <c r="N9" i="2" a="1"/>
  <c r="K9" i="2" a="1"/>
  <c r="K9" i="4" a="1"/>
  <c r="N9" i="4" a="1"/>
  <c r="L9" i="4" a="1"/>
  <c r="M9" i="4" a="1"/>
  <c r="M9" i="5" a="1"/>
  <c r="L9" i="5" a="1"/>
  <c r="N9" i="5" a="1"/>
  <c r="K9" i="5" a="1"/>
  <c r="M9" i="6" a="1"/>
  <c r="L9" i="6" a="1"/>
  <c r="N9" i="6" a="1"/>
  <c r="K9" i="6" a="1"/>
  <c r="M9" i="7" a="1"/>
  <c r="L9" i="7" a="1"/>
  <c r="K9" i="7" a="1"/>
  <c r="N9" i="7" a="1"/>
  <c r="L8" i="8" a="1"/>
  <c r="M8" i="8" a="1"/>
  <c r="K8" i="8" a="1"/>
  <c r="N8" i="8" a="1"/>
  <c r="M8" i="9" a="1"/>
  <c r="L8" i="9" a="1"/>
  <c r="N8" i="9" a="1"/>
  <c r="K8" i="9" a="1"/>
  <c r="K9" i="11" a="1"/>
  <c r="L9" i="11" a="1"/>
  <c r="N9" i="11" a="1"/>
  <c r="M9" i="11" a="1"/>
  <c r="M9" i="10" a="1"/>
  <c r="K9" i="10" a="1"/>
  <c r="L9" i="10" a="1"/>
  <c r="N9" i="10" a="1"/>
  <c r="M9" i="12" a="1"/>
  <c r="K9" i="12" a="1"/>
  <c r="N9" i="12" a="1"/>
  <c r="L9" i="12" a="1"/>
  <c r="M9" i="13" a="1"/>
  <c r="K9" i="13" a="1"/>
  <c r="N9" i="13" a="1"/>
  <c r="L9" i="13" a="1"/>
  <c r="M8" i="14" a="1"/>
  <c r="K8" i="14" a="1"/>
  <c r="L8" i="14" a="1"/>
  <c r="N8" i="14" a="1"/>
  <c r="V7" i="15" l="1"/>
  <c r="V6" i="14"/>
  <c r="V7" i="13"/>
  <c r="V7" i="12"/>
  <c r="V7" i="11"/>
  <c r="V7" i="10"/>
  <c r="V6" i="9"/>
  <c r="V6" i="8"/>
  <c r="V7" i="7"/>
  <c r="V7" i="6"/>
  <c r="V7" i="5"/>
  <c r="V7" i="4"/>
  <c r="V7" i="2"/>
  <c r="V4" i="15"/>
  <c r="U8" i="15"/>
  <c r="U7" i="14"/>
  <c r="U8" i="13"/>
  <c r="U8" i="10"/>
  <c r="U8" i="12"/>
  <c r="U8" i="7"/>
  <c r="U8" i="11"/>
  <c r="U7" i="8"/>
  <c r="U7" i="9"/>
  <c r="U8" i="6"/>
  <c r="U8" i="4"/>
  <c r="U8" i="2"/>
  <c r="U8" i="5"/>
  <c r="K9" i="2"/>
  <c r="R9" i="2" s="1"/>
  <c r="N9" i="2"/>
  <c r="Q9" i="2" s="1"/>
  <c r="M9" i="2"/>
  <c r="T9" i="2" s="1"/>
  <c r="L9" i="2"/>
  <c r="S9" i="2" s="1"/>
  <c r="I11" i="2"/>
  <c r="M9" i="4"/>
  <c r="T9" i="4" s="1"/>
  <c r="L9" i="4"/>
  <c r="S9" i="4" s="1"/>
  <c r="N9" i="4"/>
  <c r="Q9" i="4" s="1"/>
  <c r="K9" i="4"/>
  <c r="R9" i="4" s="1"/>
  <c r="I11" i="4"/>
  <c r="K9" i="5"/>
  <c r="R9" i="5" s="1"/>
  <c r="N9" i="5"/>
  <c r="Q9" i="5" s="1"/>
  <c r="L9" i="5"/>
  <c r="S9" i="5" s="1"/>
  <c r="M9" i="5"/>
  <c r="T9" i="5" s="1"/>
  <c r="I11" i="5"/>
  <c r="K9" i="6"/>
  <c r="R9" i="6" s="1"/>
  <c r="N9" i="6"/>
  <c r="Q9" i="6" s="1"/>
  <c r="L9" i="6"/>
  <c r="S9" i="6" s="1"/>
  <c r="M9" i="6"/>
  <c r="T9" i="6" s="1"/>
  <c r="I11" i="6"/>
  <c r="N9" i="7"/>
  <c r="Q9" i="7" s="1"/>
  <c r="K9" i="7"/>
  <c r="R9" i="7" s="1"/>
  <c r="L9" i="7"/>
  <c r="S9" i="7" s="1"/>
  <c r="M9" i="7"/>
  <c r="T9" i="7" s="1"/>
  <c r="I11" i="7"/>
  <c r="N8" i="8"/>
  <c r="Q8" i="8" s="1"/>
  <c r="K8" i="8"/>
  <c r="R8" i="8" s="1"/>
  <c r="M8" i="8"/>
  <c r="T8" i="8" s="1"/>
  <c r="L8" i="8"/>
  <c r="S8" i="8" s="1"/>
  <c r="I10" i="8"/>
  <c r="K8" i="9"/>
  <c r="R8" i="9" s="1"/>
  <c r="N8" i="9"/>
  <c r="Q8" i="9" s="1"/>
  <c r="L8" i="9"/>
  <c r="S8" i="9" s="1"/>
  <c r="M8" i="9"/>
  <c r="T8" i="9" s="1"/>
  <c r="I10" i="9"/>
  <c r="M9" i="11"/>
  <c r="T9" i="11" s="1"/>
  <c r="N9" i="11"/>
  <c r="Q9" i="11" s="1"/>
  <c r="L9" i="11"/>
  <c r="S9" i="11" s="1"/>
  <c r="K9" i="11"/>
  <c r="R9" i="11" s="1"/>
  <c r="I11" i="11"/>
  <c r="N9" i="10"/>
  <c r="Q9" i="10" s="1"/>
  <c r="L9" i="10"/>
  <c r="S9" i="10" s="1"/>
  <c r="K9" i="10"/>
  <c r="R9" i="10" s="1"/>
  <c r="M9" i="10"/>
  <c r="T9" i="10" s="1"/>
  <c r="I11" i="10"/>
  <c r="L9" i="12"/>
  <c r="S9" i="12" s="1"/>
  <c r="N9" i="12"/>
  <c r="Q9" i="12" s="1"/>
  <c r="K9" i="12"/>
  <c r="R9" i="12" s="1"/>
  <c r="M9" i="12"/>
  <c r="T9" i="12" s="1"/>
  <c r="I11" i="12"/>
  <c r="L9" i="13"/>
  <c r="S9" i="13" s="1"/>
  <c r="N9" i="13"/>
  <c r="Q9" i="13" s="1"/>
  <c r="K9" i="13"/>
  <c r="R9" i="13" s="1"/>
  <c r="M9" i="13"/>
  <c r="T9" i="13" s="1"/>
  <c r="I11" i="13"/>
  <c r="N8" i="14"/>
  <c r="Q8" i="14" s="1"/>
  <c r="L8" i="14"/>
  <c r="S8" i="14" s="1"/>
  <c r="K8" i="14"/>
  <c r="R8" i="14" s="1"/>
  <c r="M8" i="14"/>
  <c r="T8" i="14" s="1"/>
  <c r="I10" i="14"/>
  <c r="I10" i="15"/>
  <c r="J13" i="15"/>
  <c r="J14" i="15" s="1"/>
  <c r="J15" i="15" s="1"/>
  <c r="J16" i="15" s="1"/>
  <c r="J17" i="15" s="1"/>
  <c r="J18" i="15" s="1"/>
  <c r="J19" i="15" s="1"/>
  <c r="J20" i="15" s="1"/>
  <c r="AC44" i="18"/>
  <c r="AM11" i="18"/>
  <c r="AM15" i="18"/>
  <c r="X30" i="18"/>
  <c r="W38" i="18"/>
  <c r="AL24" i="18"/>
  <c r="V58" i="18"/>
  <c r="AK35" i="18"/>
  <c r="AJ57" i="18"/>
  <c r="U33" i="18"/>
  <c r="AI31" i="18"/>
  <c r="T18" i="18"/>
  <c r="S26" i="18"/>
  <c r="AH17" i="18"/>
  <c r="AG37" i="18"/>
  <c r="R44" i="18"/>
  <c r="AF16" i="18"/>
  <c r="Q49" i="18"/>
  <c r="P28" i="18"/>
  <c r="AE56" i="18"/>
  <c r="AB12" i="18"/>
  <c r="O22" i="18"/>
  <c r="AD5" i="18"/>
  <c r="N14" i="18"/>
  <c r="M57" i="18"/>
  <c r="AA8" i="18"/>
  <c r="L51" i="18"/>
  <c r="N10" i="2" a="1"/>
  <c r="L10" i="2" a="1"/>
  <c r="M10" i="2" a="1"/>
  <c r="K10" i="2" a="1"/>
  <c r="L10" i="4" a="1"/>
  <c r="K10" i="4" a="1"/>
  <c r="M10" i="4" a="1"/>
  <c r="N10" i="4" a="1"/>
  <c r="N10" i="5" a="1"/>
  <c r="M10" i="5" a="1"/>
  <c r="K10" i="5" a="1"/>
  <c r="L10" i="5" a="1"/>
  <c r="N10" i="6" a="1"/>
  <c r="K10" i="6" a="1"/>
  <c r="M10" i="6" a="1"/>
  <c r="L10" i="6" a="1"/>
  <c r="M10" i="7" a="1"/>
  <c r="L10" i="7" a="1"/>
  <c r="K10" i="7" a="1"/>
  <c r="N10" i="7" a="1"/>
  <c r="K9" i="8" a="1"/>
  <c r="M9" i="8" a="1"/>
  <c r="L9" i="8" a="1"/>
  <c r="N9" i="8" a="1"/>
  <c r="L9" i="9" a="1"/>
  <c r="M9" i="9" a="1"/>
  <c r="N9" i="9" a="1"/>
  <c r="K9" i="9" a="1"/>
  <c r="N10" i="11" a="1"/>
  <c r="M10" i="11" a="1"/>
  <c r="L10" i="11" a="1"/>
  <c r="K10" i="11" a="1"/>
  <c r="N10" i="10" a="1"/>
  <c r="M10" i="10" a="1"/>
  <c r="L10" i="10" a="1"/>
  <c r="K10" i="10" a="1"/>
  <c r="N10" i="12" a="1"/>
  <c r="M10" i="12" a="1"/>
  <c r="L10" i="12" a="1"/>
  <c r="K10" i="12" a="1"/>
  <c r="N10" i="13" a="1"/>
  <c r="L10" i="13" a="1"/>
  <c r="M10" i="13" a="1"/>
  <c r="K10" i="13" a="1"/>
  <c r="M9" i="14" a="1"/>
  <c r="L9" i="14" a="1"/>
  <c r="K9" i="14" a="1"/>
  <c r="N9" i="14" a="1"/>
  <c r="V8" i="15" l="1"/>
  <c r="V7" i="14"/>
  <c r="V8" i="13"/>
  <c r="V8" i="12"/>
  <c r="V8" i="11"/>
  <c r="V8" i="10"/>
  <c r="V7" i="9"/>
  <c r="V7" i="8"/>
  <c r="V8" i="7"/>
  <c r="V8" i="6"/>
  <c r="V8" i="5"/>
  <c r="V8" i="4"/>
  <c r="U9" i="10"/>
  <c r="V8" i="2"/>
  <c r="U8" i="14"/>
  <c r="U9" i="13"/>
  <c r="U9" i="11"/>
  <c r="U9" i="12"/>
  <c r="U8" i="9"/>
  <c r="U8" i="8"/>
  <c r="U9" i="5"/>
  <c r="U9" i="7"/>
  <c r="U9" i="6"/>
  <c r="U9" i="4"/>
  <c r="U9" i="2"/>
  <c r="K10" i="2"/>
  <c r="R10" i="2" s="1"/>
  <c r="M10" i="2"/>
  <c r="T10" i="2" s="1"/>
  <c r="L10" i="2"/>
  <c r="S10" i="2" s="1"/>
  <c r="N10" i="2"/>
  <c r="Q10" i="2" s="1"/>
  <c r="I12" i="2"/>
  <c r="N10" i="4"/>
  <c r="Q10" i="4" s="1"/>
  <c r="M10" i="4"/>
  <c r="T10" i="4" s="1"/>
  <c r="K10" i="4"/>
  <c r="R10" i="4" s="1"/>
  <c r="L10" i="4"/>
  <c r="S10" i="4" s="1"/>
  <c r="I12" i="4"/>
  <c r="L10" i="5"/>
  <c r="S10" i="5" s="1"/>
  <c r="K10" i="5"/>
  <c r="R10" i="5" s="1"/>
  <c r="M10" i="5"/>
  <c r="T10" i="5" s="1"/>
  <c r="N10" i="5"/>
  <c r="Q10" i="5" s="1"/>
  <c r="I12" i="5"/>
  <c r="L10" i="6"/>
  <c r="S10" i="6" s="1"/>
  <c r="M10" i="6"/>
  <c r="T10" i="6" s="1"/>
  <c r="K10" i="6"/>
  <c r="R10" i="6" s="1"/>
  <c r="N10" i="6"/>
  <c r="Q10" i="6" s="1"/>
  <c r="I12" i="6"/>
  <c r="N10" i="7"/>
  <c r="Q10" i="7" s="1"/>
  <c r="K10" i="7"/>
  <c r="R10" i="7" s="1"/>
  <c r="L10" i="7"/>
  <c r="S10" i="7" s="1"/>
  <c r="M10" i="7"/>
  <c r="T10" i="7" s="1"/>
  <c r="I12" i="7"/>
  <c r="N9" i="8"/>
  <c r="Q9" i="8" s="1"/>
  <c r="L9" i="8"/>
  <c r="S9" i="8" s="1"/>
  <c r="M9" i="8"/>
  <c r="T9" i="8" s="1"/>
  <c r="K9" i="8"/>
  <c r="R9" i="8" s="1"/>
  <c r="I11" i="8"/>
  <c r="K9" i="9"/>
  <c r="R9" i="9" s="1"/>
  <c r="N9" i="9"/>
  <c r="Q9" i="9" s="1"/>
  <c r="M9" i="9"/>
  <c r="T9" i="9" s="1"/>
  <c r="L9" i="9"/>
  <c r="S9" i="9" s="1"/>
  <c r="I11" i="9"/>
  <c r="K10" i="11"/>
  <c r="R10" i="11" s="1"/>
  <c r="L10" i="11"/>
  <c r="S10" i="11" s="1"/>
  <c r="M10" i="11"/>
  <c r="T10" i="11" s="1"/>
  <c r="N10" i="11"/>
  <c r="Q10" i="11" s="1"/>
  <c r="I12" i="11"/>
  <c r="K10" i="10"/>
  <c r="R10" i="10" s="1"/>
  <c r="L10" i="10"/>
  <c r="S10" i="10" s="1"/>
  <c r="M10" i="10"/>
  <c r="T10" i="10" s="1"/>
  <c r="N10" i="10"/>
  <c r="Q10" i="10" s="1"/>
  <c r="I12" i="10"/>
  <c r="K10" i="12"/>
  <c r="R10" i="12" s="1"/>
  <c r="L10" i="12"/>
  <c r="S10" i="12" s="1"/>
  <c r="M10" i="12"/>
  <c r="T10" i="12" s="1"/>
  <c r="N10" i="12"/>
  <c r="Q10" i="12" s="1"/>
  <c r="I12" i="12"/>
  <c r="K10" i="13"/>
  <c r="R10" i="13" s="1"/>
  <c r="M10" i="13"/>
  <c r="T10" i="13" s="1"/>
  <c r="L10" i="13"/>
  <c r="S10" i="13" s="1"/>
  <c r="N10" i="13"/>
  <c r="Q10" i="13" s="1"/>
  <c r="I12" i="13"/>
  <c r="N9" i="14"/>
  <c r="Q9" i="14" s="1"/>
  <c r="K9" i="14"/>
  <c r="R9" i="14" s="1"/>
  <c r="L9" i="14"/>
  <c r="S9" i="14" s="1"/>
  <c r="M9" i="14"/>
  <c r="T9" i="14" s="1"/>
  <c r="I11" i="14"/>
  <c r="I11" i="15"/>
  <c r="J21" i="15"/>
  <c r="J22" i="15" s="1"/>
  <c r="J23" i="15" s="1"/>
  <c r="J24" i="15" s="1"/>
  <c r="J25" i="15" s="1"/>
  <c r="J26" i="15" s="1"/>
  <c r="AC57" i="18"/>
  <c r="AM30" i="18"/>
  <c r="AL38" i="18"/>
  <c r="W17" i="18"/>
  <c r="AK58" i="18"/>
  <c r="V34" i="18"/>
  <c r="AJ33" i="18"/>
  <c r="T32" i="18"/>
  <c r="U58" i="18"/>
  <c r="AI18" i="18"/>
  <c r="S59" i="18"/>
  <c r="AH26" i="18"/>
  <c r="R25" i="18"/>
  <c r="AG44" i="18"/>
  <c r="AF49" i="18"/>
  <c r="P32" i="18"/>
  <c r="Q9" i="18"/>
  <c r="AE28" i="18"/>
  <c r="AB22" i="18"/>
  <c r="N12" i="18"/>
  <c r="O39" i="18"/>
  <c r="AD14" i="18"/>
  <c r="L18" i="18"/>
  <c r="M49" i="18"/>
  <c r="AA51" i="18"/>
  <c r="L11" i="2" a="1"/>
  <c r="K11" i="2" a="1"/>
  <c r="N11" i="2" a="1"/>
  <c r="M11" i="2" a="1"/>
  <c r="L11" i="4" a="1"/>
  <c r="N11" i="4" a="1"/>
  <c r="K11" i="4" a="1"/>
  <c r="M11" i="4" a="1"/>
  <c r="M11" i="5" a="1"/>
  <c r="N11" i="5" a="1"/>
  <c r="L11" i="5" a="1"/>
  <c r="K11" i="5" a="1"/>
  <c r="N11" i="6" a="1"/>
  <c r="L11" i="6" a="1"/>
  <c r="M11" i="6" a="1"/>
  <c r="K11" i="6" a="1"/>
  <c r="N11" i="7" a="1"/>
  <c r="K11" i="7" a="1"/>
  <c r="L11" i="7" a="1"/>
  <c r="M11" i="7" a="1"/>
  <c r="L10" i="8" a="1"/>
  <c r="M10" i="8" a="1"/>
  <c r="N10" i="8" a="1"/>
  <c r="K10" i="8" a="1"/>
  <c r="L10" i="9" a="1"/>
  <c r="K10" i="9" a="1"/>
  <c r="M10" i="9" a="1"/>
  <c r="N10" i="9" a="1"/>
  <c r="N11" i="11" a="1"/>
  <c r="M11" i="11" a="1"/>
  <c r="K11" i="11" a="1"/>
  <c r="L11" i="11" a="1"/>
  <c r="N11" i="10" a="1"/>
  <c r="L11" i="10" a="1"/>
  <c r="K11" i="10" a="1"/>
  <c r="M11" i="10" a="1"/>
  <c r="M11" i="12" a="1"/>
  <c r="N11" i="12" a="1"/>
  <c r="K11" i="12" a="1"/>
  <c r="L11" i="12" a="1"/>
  <c r="M11" i="13" a="1"/>
  <c r="K11" i="13" a="1"/>
  <c r="N11" i="13" a="1"/>
  <c r="L11" i="13" a="1"/>
  <c r="N10" i="14" a="1"/>
  <c r="M10" i="14" a="1"/>
  <c r="L10" i="14" a="1"/>
  <c r="K10" i="14" a="1"/>
  <c r="K10" i="15" a="1"/>
  <c r="L10" i="15" a="1"/>
  <c r="M10" i="15" a="1"/>
  <c r="M9" i="15" a="1"/>
  <c r="L9" i="15" a="1"/>
  <c r="K9" i="15" a="1"/>
  <c r="V8" i="14" l="1"/>
  <c r="V9" i="13"/>
  <c r="V9" i="12"/>
  <c r="V9" i="11"/>
  <c r="V9" i="10"/>
  <c r="V8" i="9"/>
  <c r="V8" i="8"/>
  <c r="V9" i="7"/>
  <c r="V9" i="6"/>
  <c r="V9" i="5"/>
  <c r="V9" i="4"/>
  <c r="U9" i="14"/>
  <c r="V9" i="2"/>
  <c r="U10" i="10"/>
  <c r="U10" i="13"/>
  <c r="U10" i="12"/>
  <c r="U10" i="11"/>
  <c r="U9" i="9"/>
  <c r="U9" i="8"/>
  <c r="U10" i="5"/>
  <c r="U10" i="7"/>
  <c r="U10" i="2"/>
  <c r="U10" i="6"/>
  <c r="U10" i="4"/>
  <c r="M11" i="2"/>
  <c r="T11" i="2" s="1"/>
  <c r="N11" i="2"/>
  <c r="Q11" i="2" s="1"/>
  <c r="K11" i="2"/>
  <c r="R11" i="2" s="1"/>
  <c r="L11" i="2"/>
  <c r="S11" i="2" s="1"/>
  <c r="I13" i="2"/>
  <c r="M11" i="4"/>
  <c r="T11" i="4" s="1"/>
  <c r="K11" i="4"/>
  <c r="R11" i="4" s="1"/>
  <c r="N11" i="4"/>
  <c r="Q11" i="4" s="1"/>
  <c r="L11" i="4"/>
  <c r="S11" i="4" s="1"/>
  <c r="I13" i="4"/>
  <c r="K11" i="5"/>
  <c r="R11" i="5" s="1"/>
  <c r="L11" i="5"/>
  <c r="S11" i="5" s="1"/>
  <c r="N11" i="5"/>
  <c r="Q11" i="5" s="1"/>
  <c r="M11" i="5"/>
  <c r="T11" i="5" s="1"/>
  <c r="I13" i="5"/>
  <c r="K11" i="6"/>
  <c r="R11" i="6" s="1"/>
  <c r="M11" i="6"/>
  <c r="T11" i="6" s="1"/>
  <c r="L11" i="6"/>
  <c r="S11" i="6" s="1"/>
  <c r="N11" i="6"/>
  <c r="Q11" i="6" s="1"/>
  <c r="I13" i="6"/>
  <c r="M11" i="7"/>
  <c r="T11" i="7" s="1"/>
  <c r="L11" i="7"/>
  <c r="S11" i="7" s="1"/>
  <c r="K11" i="7"/>
  <c r="R11" i="7" s="1"/>
  <c r="N11" i="7"/>
  <c r="Q11" i="7" s="1"/>
  <c r="I13" i="7"/>
  <c r="K10" i="8"/>
  <c r="R10" i="8" s="1"/>
  <c r="N10" i="8"/>
  <c r="Q10" i="8" s="1"/>
  <c r="M10" i="8"/>
  <c r="T10" i="8" s="1"/>
  <c r="L10" i="8"/>
  <c r="S10" i="8" s="1"/>
  <c r="I12" i="8"/>
  <c r="N10" i="9"/>
  <c r="Q10" i="9" s="1"/>
  <c r="M10" i="9"/>
  <c r="T10" i="9" s="1"/>
  <c r="K10" i="9"/>
  <c r="R10" i="9" s="1"/>
  <c r="L10" i="9"/>
  <c r="S10" i="9" s="1"/>
  <c r="I12" i="9"/>
  <c r="L11" i="11"/>
  <c r="S11" i="11" s="1"/>
  <c r="K11" i="11"/>
  <c r="R11" i="11" s="1"/>
  <c r="M11" i="11"/>
  <c r="T11" i="11" s="1"/>
  <c r="N11" i="11"/>
  <c r="Q11" i="11" s="1"/>
  <c r="I13" i="11"/>
  <c r="M11" i="10"/>
  <c r="T11" i="10" s="1"/>
  <c r="K11" i="10"/>
  <c r="R11" i="10" s="1"/>
  <c r="L11" i="10"/>
  <c r="S11" i="10" s="1"/>
  <c r="N11" i="10"/>
  <c r="Q11" i="10" s="1"/>
  <c r="I13" i="10"/>
  <c r="L11" i="12"/>
  <c r="S11" i="12" s="1"/>
  <c r="K11" i="12"/>
  <c r="R11" i="12" s="1"/>
  <c r="N11" i="12"/>
  <c r="Q11" i="12" s="1"/>
  <c r="M11" i="12"/>
  <c r="T11" i="12" s="1"/>
  <c r="I13" i="12"/>
  <c r="L11" i="13"/>
  <c r="S11" i="13" s="1"/>
  <c r="N11" i="13"/>
  <c r="Q11" i="13" s="1"/>
  <c r="K11" i="13"/>
  <c r="R11" i="13" s="1"/>
  <c r="M11" i="13"/>
  <c r="T11" i="13" s="1"/>
  <c r="I13" i="13"/>
  <c r="K10" i="14"/>
  <c r="R10" i="14" s="1"/>
  <c r="L10" i="14"/>
  <c r="S10" i="14" s="1"/>
  <c r="M10" i="14"/>
  <c r="T10" i="14" s="1"/>
  <c r="N10" i="14"/>
  <c r="Q10" i="14" s="1"/>
  <c r="I12" i="14"/>
  <c r="I12" i="15"/>
  <c r="M10" i="15"/>
  <c r="T10" i="15" s="1"/>
  <c r="L10" i="15"/>
  <c r="S10" i="15" s="1"/>
  <c r="K10" i="15"/>
  <c r="R10" i="15" s="1"/>
  <c r="J27" i="15"/>
  <c r="J28" i="15" s="1"/>
  <c r="J29" i="15" s="1"/>
  <c r="K9" i="15"/>
  <c r="R9" i="15" s="1"/>
  <c r="L9" i="15"/>
  <c r="S9" i="15" s="1"/>
  <c r="M9" i="15"/>
  <c r="T9" i="15" s="1"/>
  <c r="AC49" i="18"/>
  <c r="W40" i="18"/>
  <c r="AL17" i="18"/>
  <c r="AK34" i="18"/>
  <c r="U17" i="18"/>
  <c r="V38" i="18"/>
  <c r="AJ58" i="18"/>
  <c r="AI32" i="18"/>
  <c r="S54" i="18"/>
  <c r="T22" i="18"/>
  <c r="AH59" i="18"/>
  <c r="R43" i="18"/>
  <c r="AG25" i="18"/>
  <c r="AF9" i="18"/>
  <c r="Q44" i="18"/>
  <c r="AE32" i="18"/>
  <c r="P14" i="18"/>
  <c r="AB39" i="18"/>
  <c r="O47" i="18"/>
  <c r="AD12" i="18"/>
  <c r="N27" i="18"/>
  <c r="L5" i="18"/>
  <c r="M42" i="18"/>
  <c r="AA18" i="18"/>
  <c r="N12" i="2" a="1"/>
  <c r="M12" i="2" a="1"/>
  <c r="L12" i="2" a="1"/>
  <c r="K12" i="2" a="1"/>
  <c r="L12" i="4" a="1"/>
  <c r="K12" i="4" a="1"/>
  <c r="N12" i="4" a="1"/>
  <c r="M12" i="4" a="1"/>
  <c r="L12" i="5" a="1"/>
  <c r="N12" i="5" a="1"/>
  <c r="M12" i="5" a="1"/>
  <c r="K12" i="5" a="1"/>
  <c r="M12" i="6" a="1"/>
  <c r="N12" i="6" a="1"/>
  <c r="L12" i="6" a="1"/>
  <c r="K12" i="6" a="1"/>
  <c r="L12" i="7" a="1"/>
  <c r="K12" i="7" a="1"/>
  <c r="N12" i="7" a="1"/>
  <c r="M12" i="7" a="1"/>
  <c r="M11" i="8" a="1"/>
  <c r="K11" i="8" a="1"/>
  <c r="N11" i="8" a="1"/>
  <c r="L11" i="8" a="1"/>
  <c r="L11" i="9" a="1"/>
  <c r="M11" i="9" a="1"/>
  <c r="K11" i="9" a="1"/>
  <c r="N11" i="9" a="1"/>
  <c r="M12" i="11" a="1"/>
  <c r="K12" i="11" a="1"/>
  <c r="N12" i="11" a="1"/>
  <c r="L12" i="11" a="1"/>
  <c r="N12" i="10" a="1"/>
  <c r="K12" i="10" a="1"/>
  <c r="L12" i="10" a="1"/>
  <c r="M12" i="10" a="1"/>
  <c r="M12" i="12" a="1"/>
  <c r="N12" i="12" a="1"/>
  <c r="K12" i="12" a="1"/>
  <c r="L12" i="12" a="1"/>
  <c r="N12" i="13" a="1"/>
  <c r="L12" i="13" a="1"/>
  <c r="K12" i="13" a="1"/>
  <c r="M12" i="13" a="1"/>
  <c r="N11" i="14" a="1"/>
  <c r="M11" i="14" a="1"/>
  <c r="L11" i="14" a="1"/>
  <c r="K11" i="14" a="1"/>
  <c r="M11" i="15" a="1"/>
  <c r="K11" i="15" a="1"/>
  <c r="L11" i="15" a="1"/>
  <c r="V9" i="14" l="1"/>
  <c r="V10" i="13"/>
  <c r="V10" i="12"/>
  <c r="V10" i="11"/>
  <c r="V10" i="10"/>
  <c r="V9" i="9"/>
  <c r="V9" i="8"/>
  <c r="V10" i="7"/>
  <c r="V10" i="6"/>
  <c r="V10" i="5"/>
  <c r="V10" i="4"/>
  <c r="U11" i="13"/>
  <c r="V10" i="2"/>
  <c r="U11" i="11"/>
  <c r="U11" i="12"/>
  <c r="U10" i="15"/>
  <c r="U10" i="14"/>
  <c r="U9" i="15"/>
  <c r="U11" i="10"/>
  <c r="U10" i="9"/>
  <c r="U10" i="8"/>
  <c r="U11" i="5"/>
  <c r="U11" i="7"/>
  <c r="U11" i="6"/>
  <c r="U11" i="4"/>
  <c r="U11" i="2"/>
  <c r="K12" i="2"/>
  <c r="R12" i="2" s="1"/>
  <c r="L12" i="2"/>
  <c r="S12" i="2" s="1"/>
  <c r="M12" i="2"/>
  <c r="T12" i="2" s="1"/>
  <c r="N12" i="2"/>
  <c r="Q12" i="2" s="1"/>
  <c r="I14" i="2"/>
  <c r="M12" i="4"/>
  <c r="T12" i="4" s="1"/>
  <c r="N12" i="4"/>
  <c r="Q12" i="4" s="1"/>
  <c r="K12" i="4"/>
  <c r="R12" i="4" s="1"/>
  <c r="L12" i="4"/>
  <c r="S12" i="4" s="1"/>
  <c r="I14" i="4"/>
  <c r="K12" i="5"/>
  <c r="R12" i="5" s="1"/>
  <c r="M12" i="5"/>
  <c r="T12" i="5" s="1"/>
  <c r="N12" i="5"/>
  <c r="Q12" i="5" s="1"/>
  <c r="L12" i="5"/>
  <c r="S12" i="5" s="1"/>
  <c r="I14" i="5"/>
  <c r="K12" i="6"/>
  <c r="R12" i="6" s="1"/>
  <c r="L12" i="6"/>
  <c r="S12" i="6" s="1"/>
  <c r="N12" i="6"/>
  <c r="Q12" i="6" s="1"/>
  <c r="M12" i="6"/>
  <c r="T12" i="6" s="1"/>
  <c r="I14" i="6"/>
  <c r="M12" i="7"/>
  <c r="T12" i="7" s="1"/>
  <c r="N12" i="7"/>
  <c r="Q12" i="7" s="1"/>
  <c r="K12" i="7"/>
  <c r="R12" i="7" s="1"/>
  <c r="L12" i="7"/>
  <c r="S12" i="7" s="1"/>
  <c r="I14" i="7"/>
  <c r="L11" i="8"/>
  <c r="S11" i="8" s="1"/>
  <c r="N11" i="8"/>
  <c r="Q11" i="8" s="1"/>
  <c r="K11" i="8"/>
  <c r="R11" i="8" s="1"/>
  <c r="M11" i="8"/>
  <c r="T11" i="8" s="1"/>
  <c r="I13" i="8"/>
  <c r="N11" i="9"/>
  <c r="Q11" i="9" s="1"/>
  <c r="K11" i="9"/>
  <c r="R11" i="9" s="1"/>
  <c r="M11" i="9"/>
  <c r="T11" i="9" s="1"/>
  <c r="L11" i="9"/>
  <c r="S11" i="9" s="1"/>
  <c r="I13" i="9"/>
  <c r="L12" i="11"/>
  <c r="S12" i="11" s="1"/>
  <c r="N12" i="11"/>
  <c r="Q12" i="11" s="1"/>
  <c r="K12" i="11"/>
  <c r="R12" i="11" s="1"/>
  <c r="M12" i="11"/>
  <c r="T12" i="11" s="1"/>
  <c r="I14" i="11"/>
  <c r="M12" i="10"/>
  <c r="T12" i="10" s="1"/>
  <c r="L12" i="10"/>
  <c r="S12" i="10" s="1"/>
  <c r="K12" i="10"/>
  <c r="R12" i="10" s="1"/>
  <c r="N12" i="10"/>
  <c r="Q12" i="10" s="1"/>
  <c r="I14" i="10"/>
  <c r="L12" i="12"/>
  <c r="S12" i="12" s="1"/>
  <c r="K12" i="12"/>
  <c r="R12" i="12" s="1"/>
  <c r="N12" i="12"/>
  <c r="Q12" i="12" s="1"/>
  <c r="M12" i="12"/>
  <c r="T12" i="12" s="1"/>
  <c r="I14" i="12"/>
  <c r="M12" i="13"/>
  <c r="T12" i="13" s="1"/>
  <c r="K12" i="13"/>
  <c r="R12" i="13" s="1"/>
  <c r="L12" i="13"/>
  <c r="S12" i="13" s="1"/>
  <c r="N12" i="13"/>
  <c r="Q12" i="13" s="1"/>
  <c r="I14" i="13"/>
  <c r="K11" i="14"/>
  <c r="R11" i="14" s="1"/>
  <c r="L11" i="14"/>
  <c r="S11" i="14" s="1"/>
  <c r="M11" i="14"/>
  <c r="T11" i="14" s="1"/>
  <c r="N11" i="14"/>
  <c r="Q11" i="14" s="1"/>
  <c r="I13" i="14"/>
  <c r="I13" i="15"/>
  <c r="L11" i="15"/>
  <c r="S11" i="15" s="1"/>
  <c r="K11" i="15"/>
  <c r="R11" i="15" s="1"/>
  <c r="M11" i="15"/>
  <c r="T11" i="15" s="1"/>
  <c r="J30" i="15"/>
  <c r="J31" i="15" s="1"/>
  <c r="J32" i="15" s="1"/>
  <c r="J33" i="15" s="1"/>
  <c r="J34" i="15" s="1"/>
  <c r="AC42" i="18"/>
  <c r="X20" i="18"/>
  <c r="X8" i="18"/>
  <c r="AL40" i="18"/>
  <c r="W47" i="18"/>
  <c r="V21" i="18"/>
  <c r="AK38" i="18"/>
  <c r="U8" i="18"/>
  <c r="AJ17" i="18"/>
  <c r="AI22" i="18"/>
  <c r="T25" i="18"/>
  <c r="AH54" i="18"/>
  <c r="S15" i="18"/>
  <c r="R20" i="18"/>
  <c r="AG43" i="18"/>
  <c r="AF44" i="18"/>
  <c r="Q25" i="18"/>
  <c r="P50" i="18"/>
  <c r="AE14" i="18"/>
  <c r="AB47" i="18"/>
  <c r="O38" i="18"/>
  <c r="AD27" i="18"/>
  <c r="N55" i="18"/>
  <c r="M40" i="18"/>
  <c r="AA5" i="18"/>
  <c r="L27" i="18"/>
  <c r="M13" i="2" a="1"/>
  <c r="N13" i="2" a="1"/>
  <c r="L13" i="2" a="1"/>
  <c r="K13" i="2" a="1"/>
  <c r="N13" i="4" a="1"/>
  <c r="M13" i="4" a="1"/>
  <c r="L13" i="4" a="1"/>
  <c r="K13" i="4" a="1"/>
  <c r="N13" i="5" a="1"/>
  <c r="M13" i="5" a="1"/>
  <c r="L13" i="5" a="1"/>
  <c r="K13" i="5" a="1"/>
  <c r="K13" i="6" a="1"/>
  <c r="N13" i="6" a="1"/>
  <c r="L13" i="6" a="1"/>
  <c r="M13" i="6" a="1"/>
  <c r="M13" i="7" a="1"/>
  <c r="N13" i="7" a="1"/>
  <c r="L13" i="7" a="1"/>
  <c r="K13" i="7" a="1"/>
  <c r="L12" i="8" a="1"/>
  <c r="N12" i="8" a="1"/>
  <c r="M12" i="8" a="1"/>
  <c r="K12" i="8" a="1"/>
  <c r="M12" i="9" a="1"/>
  <c r="L12" i="9" a="1"/>
  <c r="N12" i="9" a="1"/>
  <c r="K12" i="9" a="1"/>
  <c r="K13" i="11" a="1"/>
  <c r="L13" i="11" a="1"/>
  <c r="M13" i="11" a="1"/>
  <c r="N13" i="11" a="1"/>
  <c r="N13" i="10" a="1"/>
  <c r="M13" i="10" a="1"/>
  <c r="L13" i="10" a="1"/>
  <c r="K13" i="10" a="1"/>
  <c r="K13" i="12" a="1"/>
  <c r="N13" i="12" a="1"/>
  <c r="M13" i="12" a="1"/>
  <c r="L13" i="12" a="1"/>
  <c r="L13" i="13" a="1"/>
  <c r="M13" i="13" a="1"/>
  <c r="K13" i="13" a="1"/>
  <c r="N13" i="13" a="1"/>
  <c r="L12" i="14" a="1"/>
  <c r="M12" i="14" a="1"/>
  <c r="N12" i="14" a="1"/>
  <c r="K12" i="14" a="1"/>
  <c r="V10" i="15" l="1"/>
  <c r="V9" i="15"/>
  <c r="V10" i="14"/>
  <c r="V11" i="13"/>
  <c r="V11" i="12"/>
  <c r="V11" i="11"/>
  <c r="V11" i="10"/>
  <c r="V10" i="9"/>
  <c r="V10" i="8"/>
  <c r="V11" i="7"/>
  <c r="V11" i="6"/>
  <c r="V11" i="5"/>
  <c r="V11" i="4"/>
  <c r="U12" i="12"/>
  <c r="U12" i="11"/>
  <c r="V11" i="2"/>
  <c r="U11" i="15"/>
  <c r="U11" i="14"/>
  <c r="U12" i="13"/>
  <c r="U12" i="10"/>
  <c r="U11" i="8"/>
  <c r="U11" i="9"/>
  <c r="U12" i="6"/>
  <c r="U12" i="7"/>
  <c r="U12" i="5"/>
  <c r="U12" i="2"/>
  <c r="U12" i="4"/>
  <c r="K13" i="2"/>
  <c r="R13" i="2" s="1"/>
  <c r="L13" i="2"/>
  <c r="S13" i="2" s="1"/>
  <c r="N13" i="2"/>
  <c r="Q13" i="2" s="1"/>
  <c r="M13" i="2"/>
  <c r="T13" i="2" s="1"/>
  <c r="I15" i="2"/>
  <c r="K13" i="4"/>
  <c r="R13" i="4" s="1"/>
  <c r="L13" i="4"/>
  <c r="S13" i="4" s="1"/>
  <c r="M13" i="4"/>
  <c r="T13" i="4" s="1"/>
  <c r="N13" i="4"/>
  <c r="Q13" i="4" s="1"/>
  <c r="I15" i="4"/>
  <c r="K13" i="5"/>
  <c r="R13" i="5" s="1"/>
  <c r="L13" i="5"/>
  <c r="S13" i="5" s="1"/>
  <c r="M13" i="5"/>
  <c r="T13" i="5" s="1"/>
  <c r="N13" i="5"/>
  <c r="Q13" i="5" s="1"/>
  <c r="I15" i="5"/>
  <c r="M13" i="6"/>
  <c r="T13" i="6" s="1"/>
  <c r="L13" i="6"/>
  <c r="S13" i="6" s="1"/>
  <c r="N13" i="6"/>
  <c r="Q13" i="6" s="1"/>
  <c r="K13" i="6"/>
  <c r="R13" i="6" s="1"/>
  <c r="I15" i="6"/>
  <c r="K13" i="7"/>
  <c r="R13" i="7" s="1"/>
  <c r="L13" i="7"/>
  <c r="S13" i="7" s="1"/>
  <c r="N13" i="7"/>
  <c r="Q13" i="7" s="1"/>
  <c r="M13" i="7"/>
  <c r="T13" i="7" s="1"/>
  <c r="I15" i="7"/>
  <c r="K12" i="8"/>
  <c r="R12" i="8" s="1"/>
  <c r="M12" i="8"/>
  <c r="T12" i="8" s="1"/>
  <c r="N12" i="8"/>
  <c r="Q12" i="8" s="1"/>
  <c r="L12" i="8"/>
  <c r="S12" i="8" s="1"/>
  <c r="I14" i="8"/>
  <c r="K12" i="9"/>
  <c r="R12" i="9" s="1"/>
  <c r="N12" i="9"/>
  <c r="Q12" i="9" s="1"/>
  <c r="L12" i="9"/>
  <c r="S12" i="9" s="1"/>
  <c r="M12" i="9"/>
  <c r="T12" i="9" s="1"/>
  <c r="I14" i="9"/>
  <c r="N13" i="11"/>
  <c r="Q13" i="11" s="1"/>
  <c r="M13" i="11"/>
  <c r="T13" i="11" s="1"/>
  <c r="L13" i="11"/>
  <c r="S13" i="11" s="1"/>
  <c r="K13" i="11"/>
  <c r="R13" i="11" s="1"/>
  <c r="I15" i="11"/>
  <c r="K13" i="10"/>
  <c r="R13" i="10" s="1"/>
  <c r="L13" i="10"/>
  <c r="S13" i="10" s="1"/>
  <c r="M13" i="10"/>
  <c r="T13" i="10" s="1"/>
  <c r="N13" i="10"/>
  <c r="Q13" i="10" s="1"/>
  <c r="I15" i="10"/>
  <c r="L13" i="12"/>
  <c r="S13" i="12" s="1"/>
  <c r="M13" i="12"/>
  <c r="T13" i="12" s="1"/>
  <c r="N13" i="12"/>
  <c r="Q13" i="12" s="1"/>
  <c r="K13" i="12"/>
  <c r="R13" i="12" s="1"/>
  <c r="I15" i="12"/>
  <c r="N13" i="13"/>
  <c r="Q13" i="13" s="1"/>
  <c r="K13" i="13"/>
  <c r="R13" i="13" s="1"/>
  <c r="M13" i="13"/>
  <c r="T13" i="13" s="1"/>
  <c r="L13" i="13"/>
  <c r="S13" i="13" s="1"/>
  <c r="I15" i="13"/>
  <c r="K12" i="14"/>
  <c r="R12" i="14" s="1"/>
  <c r="N12" i="14"/>
  <c r="Q12" i="14" s="1"/>
  <c r="M12" i="14"/>
  <c r="T12" i="14" s="1"/>
  <c r="L12" i="14"/>
  <c r="S12" i="14" s="1"/>
  <c r="I14" i="14"/>
  <c r="I14" i="15"/>
  <c r="J35" i="15"/>
  <c r="J36" i="15" s="1"/>
  <c r="J37" i="15" s="1"/>
  <c r="AC40" i="18"/>
  <c r="AM8" i="18"/>
  <c r="X31" i="18"/>
  <c r="AM20" i="18"/>
  <c r="AL47" i="18"/>
  <c r="W22" i="18"/>
  <c r="V33" i="18"/>
  <c r="AK21" i="18"/>
  <c r="AJ8" i="18"/>
  <c r="U54" i="18"/>
  <c r="AI25" i="18"/>
  <c r="T6" i="18"/>
  <c r="AH15" i="18"/>
  <c r="S23" i="18"/>
  <c r="R56" i="18"/>
  <c r="AG20" i="18"/>
  <c r="AF25" i="18"/>
  <c r="Q26" i="18"/>
  <c r="P20" i="18"/>
  <c r="AE50" i="18"/>
  <c r="AB38" i="18"/>
  <c r="O34" i="18"/>
  <c r="N20" i="18"/>
  <c r="AD55" i="18"/>
  <c r="M45" i="18"/>
  <c r="AA27" i="18"/>
  <c r="L20" i="18"/>
  <c r="N14" i="2" a="1"/>
  <c r="K14" i="2" a="1"/>
  <c r="M14" i="2" a="1"/>
  <c r="L14" i="2" a="1"/>
  <c r="N14" i="4" a="1"/>
  <c r="K14" i="4" a="1"/>
  <c r="M14" i="4" a="1"/>
  <c r="L14" i="4" a="1"/>
  <c r="N14" i="5" a="1"/>
  <c r="L14" i="5" a="1"/>
  <c r="M14" i="5" a="1"/>
  <c r="K14" i="5" a="1"/>
  <c r="N14" i="6" a="1"/>
  <c r="M14" i="6" a="1"/>
  <c r="L14" i="6" a="1"/>
  <c r="K14" i="6" a="1"/>
  <c r="M14" i="7" a="1"/>
  <c r="K14" i="7" a="1"/>
  <c r="N14" i="7" a="1"/>
  <c r="L14" i="7" a="1"/>
  <c r="N13" i="8" a="1"/>
  <c r="L13" i="8" a="1"/>
  <c r="M13" i="8" a="1"/>
  <c r="K13" i="8" a="1"/>
  <c r="L13" i="9" a="1"/>
  <c r="M13" i="9" a="1"/>
  <c r="N13" i="9" a="1"/>
  <c r="K13" i="9" a="1"/>
  <c r="M14" i="11" a="1"/>
  <c r="K14" i="11" a="1"/>
  <c r="L14" i="11" a="1"/>
  <c r="N14" i="11" a="1"/>
  <c r="N14" i="10" a="1"/>
  <c r="L14" i="10" a="1"/>
  <c r="M14" i="10" a="1"/>
  <c r="K14" i="10" a="1"/>
  <c r="K14" i="12" a="1"/>
  <c r="M14" i="12" a="1"/>
  <c r="N14" i="12" a="1"/>
  <c r="L14" i="12" a="1"/>
  <c r="M14" i="13" a="1"/>
  <c r="K14" i="13" a="1"/>
  <c r="L14" i="13" a="1"/>
  <c r="N14" i="13" a="1"/>
  <c r="M13" i="14" a="1"/>
  <c r="N13" i="14" a="1"/>
  <c r="K13" i="14" a="1"/>
  <c r="L13" i="14" a="1"/>
  <c r="K13" i="15" a="1"/>
  <c r="L13" i="15" a="1"/>
  <c r="M13" i="15" a="1"/>
  <c r="M12" i="15" a="1"/>
  <c r="K12" i="15" a="1"/>
  <c r="L12" i="15" a="1"/>
  <c r="V11" i="15" l="1"/>
  <c r="V11" i="14"/>
  <c r="V12" i="13"/>
  <c r="V12" i="12"/>
  <c r="V12" i="11"/>
  <c r="V12" i="10"/>
  <c r="V11" i="9"/>
  <c r="V11" i="8"/>
  <c r="V12" i="7"/>
  <c r="V12" i="6"/>
  <c r="V12" i="5"/>
  <c r="V12" i="4"/>
  <c r="V12" i="2"/>
  <c r="U12" i="14"/>
  <c r="U13" i="13"/>
  <c r="U13" i="12"/>
  <c r="U13" i="10"/>
  <c r="U13" i="11"/>
  <c r="U12" i="8"/>
  <c r="U12" i="9"/>
  <c r="U13" i="7"/>
  <c r="U13" i="5"/>
  <c r="U13" i="4"/>
  <c r="U13" i="6"/>
  <c r="U13" i="2"/>
  <c r="L14" i="2"/>
  <c r="S14" i="2" s="1"/>
  <c r="M14" i="2"/>
  <c r="T14" i="2" s="1"/>
  <c r="K14" i="2"/>
  <c r="R14" i="2" s="1"/>
  <c r="N14" i="2"/>
  <c r="Q14" i="2" s="1"/>
  <c r="I16" i="2"/>
  <c r="L14" i="4"/>
  <c r="S14" i="4" s="1"/>
  <c r="M14" i="4"/>
  <c r="T14" i="4" s="1"/>
  <c r="K14" i="4"/>
  <c r="R14" i="4" s="1"/>
  <c r="N14" i="4"/>
  <c r="Q14" i="4" s="1"/>
  <c r="I16" i="4"/>
  <c r="K14" i="5"/>
  <c r="R14" i="5" s="1"/>
  <c r="M14" i="5"/>
  <c r="T14" i="5" s="1"/>
  <c r="L14" i="5"/>
  <c r="S14" i="5" s="1"/>
  <c r="N14" i="5"/>
  <c r="Q14" i="5" s="1"/>
  <c r="I16" i="5"/>
  <c r="K14" i="6"/>
  <c r="R14" i="6" s="1"/>
  <c r="L14" i="6"/>
  <c r="S14" i="6" s="1"/>
  <c r="M14" i="6"/>
  <c r="T14" i="6" s="1"/>
  <c r="N14" i="6"/>
  <c r="Q14" i="6" s="1"/>
  <c r="I16" i="6"/>
  <c r="L14" i="7"/>
  <c r="S14" i="7" s="1"/>
  <c r="N14" i="7"/>
  <c r="Q14" i="7" s="1"/>
  <c r="K14" i="7"/>
  <c r="R14" i="7" s="1"/>
  <c r="M14" i="7"/>
  <c r="T14" i="7" s="1"/>
  <c r="I16" i="7"/>
  <c r="K13" i="8"/>
  <c r="R13" i="8" s="1"/>
  <c r="M13" i="8"/>
  <c r="T13" i="8" s="1"/>
  <c r="L13" i="8"/>
  <c r="S13" i="8" s="1"/>
  <c r="N13" i="8"/>
  <c r="Q13" i="8" s="1"/>
  <c r="I15" i="8"/>
  <c r="K13" i="9"/>
  <c r="R13" i="9" s="1"/>
  <c r="N13" i="9"/>
  <c r="Q13" i="9" s="1"/>
  <c r="M13" i="9"/>
  <c r="T13" i="9" s="1"/>
  <c r="L13" i="9"/>
  <c r="S13" i="9" s="1"/>
  <c r="I15" i="9"/>
  <c r="N14" i="11"/>
  <c r="Q14" i="11" s="1"/>
  <c r="L14" i="11"/>
  <c r="S14" i="11" s="1"/>
  <c r="K14" i="11"/>
  <c r="R14" i="11" s="1"/>
  <c r="M14" i="11"/>
  <c r="T14" i="11" s="1"/>
  <c r="I16" i="11"/>
  <c r="K14" i="10"/>
  <c r="R14" i="10" s="1"/>
  <c r="M14" i="10"/>
  <c r="T14" i="10" s="1"/>
  <c r="L14" i="10"/>
  <c r="S14" i="10" s="1"/>
  <c r="N14" i="10"/>
  <c r="Q14" i="10" s="1"/>
  <c r="I16" i="10"/>
  <c r="L14" i="12"/>
  <c r="S14" i="12" s="1"/>
  <c r="N14" i="12"/>
  <c r="Q14" i="12" s="1"/>
  <c r="M14" i="12"/>
  <c r="T14" i="12" s="1"/>
  <c r="K14" i="12"/>
  <c r="R14" i="12" s="1"/>
  <c r="I16" i="12"/>
  <c r="N14" i="13"/>
  <c r="Q14" i="13" s="1"/>
  <c r="L14" i="13"/>
  <c r="S14" i="13" s="1"/>
  <c r="K14" i="13"/>
  <c r="R14" i="13" s="1"/>
  <c r="M14" i="13"/>
  <c r="T14" i="13" s="1"/>
  <c r="I16" i="13"/>
  <c r="L13" i="14"/>
  <c r="S13" i="14" s="1"/>
  <c r="K13" i="14"/>
  <c r="R13" i="14" s="1"/>
  <c r="N13" i="14"/>
  <c r="Q13" i="14" s="1"/>
  <c r="M13" i="14"/>
  <c r="T13" i="14" s="1"/>
  <c r="I15" i="14"/>
  <c r="I15" i="15"/>
  <c r="M13" i="15"/>
  <c r="T13" i="15" s="1"/>
  <c r="L13" i="15"/>
  <c r="S13" i="15" s="1"/>
  <c r="K13" i="15"/>
  <c r="R13" i="15" s="1"/>
  <c r="J38" i="15"/>
  <c r="J39" i="15" s="1"/>
  <c r="J40" i="15" s="1"/>
  <c r="J41" i="15" s="1"/>
  <c r="L12" i="15"/>
  <c r="S12" i="15" s="1"/>
  <c r="K12" i="15"/>
  <c r="R12" i="15" s="1"/>
  <c r="M12" i="15"/>
  <c r="T12" i="15" s="1"/>
  <c r="G7" i="16"/>
  <c r="G8" i="16" s="1"/>
  <c r="G9" i="16" s="1"/>
  <c r="G10" i="16" s="1"/>
  <c r="G11" i="16" s="1"/>
  <c r="G12" i="16" s="1"/>
  <c r="G13" i="16" s="1"/>
  <c r="G14" i="16" s="1"/>
  <c r="G15" i="16" s="1"/>
  <c r="G16" i="16" s="1"/>
  <c r="H4" i="16"/>
  <c r="P4" i="16" s="1"/>
  <c r="L3" i="16"/>
  <c r="K3" i="16"/>
  <c r="T3" i="16" s="1"/>
  <c r="H59" i="17"/>
  <c r="G59" i="17"/>
  <c r="H58" i="17"/>
  <c r="G58" i="17"/>
  <c r="H57" i="17"/>
  <c r="G57" i="17"/>
  <c r="H56" i="17"/>
  <c r="G56" i="17"/>
  <c r="H55" i="17"/>
  <c r="G55" i="17"/>
  <c r="H54" i="17"/>
  <c r="G54" i="17"/>
  <c r="H53" i="17"/>
  <c r="G53" i="17"/>
  <c r="H52" i="17"/>
  <c r="G52" i="17"/>
  <c r="H51" i="17"/>
  <c r="G51" i="17"/>
  <c r="H50" i="17"/>
  <c r="G50" i="17"/>
  <c r="H49" i="17"/>
  <c r="G49" i="17"/>
  <c r="H48" i="17"/>
  <c r="G48" i="17"/>
  <c r="H47" i="17"/>
  <c r="G47" i="17"/>
  <c r="H46" i="17"/>
  <c r="G46" i="17"/>
  <c r="H45" i="17"/>
  <c r="G45" i="17"/>
  <c r="H5" i="17"/>
  <c r="H6" i="17" s="1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AC45" i="18"/>
  <c r="N10" i="18"/>
  <c r="AM31" i="18"/>
  <c r="W58" i="18"/>
  <c r="AL22" i="18"/>
  <c r="V52" i="18"/>
  <c r="AK33" i="18"/>
  <c r="U19" i="18"/>
  <c r="AJ54" i="18"/>
  <c r="AI6" i="18"/>
  <c r="T21" i="18"/>
  <c r="S53" i="18"/>
  <c r="AH23" i="18"/>
  <c r="R30" i="18"/>
  <c r="AG56" i="18"/>
  <c r="AF26" i="18"/>
  <c r="Q8" i="18"/>
  <c r="P25" i="18"/>
  <c r="AE20" i="18"/>
  <c r="AB34" i="18"/>
  <c r="O9" i="18"/>
  <c r="AD20" i="18"/>
  <c r="M9" i="18"/>
  <c r="L15" i="18"/>
  <c r="AA20" i="18"/>
  <c r="M15" i="2" a="1"/>
  <c r="N15" i="2" a="1"/>
  <c r="K15" i="2" a="1"/>
  <c r="L15" i="2" a="1"/>
  <c r="M15" i="4" a="1"/>
  <c r="N15" i="4" a="1"/>
  <c r="L15" i="4" a="1"/>
  <c r="K15" i="4" a="1"/>
  <c r="N15" i="5" a="1"/>
  <c r="M15" i="5" a="1"/>
  <c r="L15" i="5" a="1"/>
  <c r="K15" i="5" a="1"/>
  <c r="L15" i="6" a="1"/>
  <c r="N15" i="6" a="1"/>
  <c r="M15" i="6" a="1"/>
  <c r="K15" i="6" a="1"/>
  <c r="M15" i="7" a="1"/>
  <c r="L15" i="7" a="1"/>
  <c r="K15" i="7" a="1"/>
  <c r="N15" i="7" a="1"/>
  <c r="K14" i="8" a="1"/>
  <c r="L14" i="8" a="1"/>
  <c r="N14" i="8" a="1"/>
  <c r="M14" i="8" a="1"/>
  <c r="M14" i="9" a="1"/>
  <c r="K14" i="9" a="1"/>
  <c r="N14" i="9" a="1"/>
  <c r="L14" i="9" a="1"/>
  <c r="M15" i="11" a="1"/>
  <c r="N15" i="11" a="1"/>
  <c r="L15" i="11" a="1"/>
  <c r="K15" i="11" a="1"/>
  <c r="N15" i="10" a="1"/>
  <c r="M15" i="10" a="1"/>
  <c r="L15" i="10" a="1"/>
  <c r="K15" i="10" a="1"/>
  <c r="N15" i="12" a="1"/>
  <c r="L15" i="12" a="1"/>
  <c r="M15" i="12" a="1"/>
  <c r="K15" i="12" a="1"/>
  <c r="N15" i="13" a="1"/>
  <c r="K15" i="13" a="1"/>
  <c r="L15" i="13" a="1"/>
  <c r="M15" i="13" a="1"/>
  <c r="N14" i="14" a="1"/>
  <c r="L14" i="14" a="1"/>
  <c r="M14" i="14" a="1"/>
  <c r="K14" i="14" a="1"/>
  <c r="L14" i="15" a="1"/>
  <c r="K14" i="15" a="1"/>
  <c r="M14" i="15" a="1"/>
  <c r="J16" i="16" a="1"/>
  <c r="L16" i="16" a="1"/>
  <c r="L15" i="16" a="1"/>
  <c r="L14" i="16" a="1"/>
  <c r="K13" i="16" a="1"/>
  <c r="L12" i="16" a="1"/>
  <c r="L11" i="16" a="1"/>
  <c r="K11" i="16" a="1"/>
  <c r="L10" i="16" a="1"/>
  <c r="L9" i="16" a="1"/>
  <c r="K8" i="16" a="1"/>
  <c r="J8" i="16" a="1"/>
  <c r="L7" i="16" a="1"/>
  <c r="J4" i="16" a="1"/>
  <c r="K4" i="16" a="1"/>
  <c r="L6" i="16" a="1"/>
  <c r="I4" i="16" a="1"/>
  <c r="J5" i="16" a="1"/>
  <c r="I3" i="16" a="1"/>
  <c r="K6" i="16" a="1"/>
  <c r="I5" i="16" a="1"/>
  <c r="J3" i="16" a="1"/>
  <c r="J6" i="16" a="1"/>
  <c r="I6" i="16" a="1"/>
  <c r="L4" i="16" a="1"/>
  <c r="L5" i="16" a="1"/>
  <c r="K5" i="16" a="1"/>
  <c r="L59" i="17" a="1"/>
  <c r="J58" i="17" a="1"/>
  <c r="L57" i="17" a="1"/>
  <c r="L56" i="17" a="1"/>
  <c r="L55" i="17" a="1"/>
  <c r="L54" i="17" a="1"/>
  <c r="J54" i="17" a="1"/>
  <c r="L53" i="17" a="1"/>
  <c r="K53" i="17" a="1"/>
  <c r="L52" i="17" a="1"/>
  <c r="L51" i="17" a="1"/>
  <c r="L50" i="17" a="1"/>
  <c r="L49" i="17" a="1"/>
  <c r="L48" i="17" a="1"/>
  <c r="K48" i="17" a="1"/>
  <c r="L47" i="17" a="1"/>
  <c r="K47" i="17" a="1"/>
  <c r="L46" i="17" a="1"/>
  <c r="L45" i="17" a="1"/>
  <c r="K44" i="17" a="1"/>
  <c r="L43" i="17" a="1"/>
  <c r="K43" i="17" a="1"/>
  <c r="J43" i="17" a="1"/>
  <c r="L42" i="17" a="1"/>
  <c r="L41" i="17" a="1"/>
  <c r="L40" i="17" a="1"/>
  <c r="J40" i="17" a="1"/>
  <c r="K39" i="17" a="1"/>
  <c r="K38" i="17" a="1"/>
  <c r="L37" i="17" a="1"/>
  <c r="K37" i="17" a="1"/>
  <c r="L36" i="17" a="1"/>
  <c r="K35" i="17" a="1"/>
  <c r="K34" i="17" a="1"/>
  <c r="L33" i="17" a="1"/>
  <c r="L32" i="17" a="1"/>
  <c r="L31" i="17" a="1"/>
  <c r="J31" i="17" a="1"/>
  <c r="K31" i="17" a="1"/>
  <c r="I31" i="17" a="1"/>
  <c r="L30" i="17" a="1"/>
  <c r="K30" i="17" a="1"/>
  <c r="J29" i="17" a="1"/>
  <c r="L28" i="17" a="1"/>
  <c r="K27" i="17" a="1"/>
  <c r="L26" i="17" a="1"/>
  <c r="L25" i="17" a="1"/>
  <c r="L24" i="17" a="1"/>
  <c r="L23" i="17" a="1"/>
  <c r="J22" i="17" a="1"/>
  <c r="L21" i="17" a="1"/>
  <c r="I21" i="17" a="1"/>
  <c r="V12" i="14" l="1"/>
  <c r="V13" i="13"/>
  <c r="V13" i="12"/>
  <c r="V13" i="11"/>
  <c r="V13" i="10"/>
  <c r="V12" i="9"/>
  <c r="V12" i="8"/>
  <c r="V13" i="7"/>
  <c r="V13" i="6"/>
  <c r="V13" i="5"/>
  <c r="V13" i="4"/>
  <c r="U12" i="15"/>
  <c r="V13" i="2"/>
  <c r="U13" i="14"/>
  <c r="U13" i="15"/>
  <c r="U14" i="11"/>
  <c r="U14" i="12"/>
  <c r="U13" i="9"/>
  <c r="U14" i="13"/>
  <c r="U14" i="7"/>
  <c r="U14" i="10"/>
  <c r="U13" i="8"/>
  <c r="U14" i="5"/>
  <c r="U14" i="6"/>
  <c r="U14" i="4"/>
  <c r="U14" i="2"/>
  <c r="H5" i="16"/>
  <c r="L15" i="2"/>
  <c r="S15" i="2" s="1"/>
  <c r="K15" i="2"/>
  <c r="R15" i="2" s="1"/>
  <c r="N15" i="2"/>
  <c r="Q15" i="2" s="1"/>
  <c r="M15" i="2"/>
  <c r="T15" i="2" s="1"/>
  <c r="I17" i="2"/>
  <c r="K15" i="4"/>
  <c r="R15" i="4" s="1"/>
  <c r="L15" i="4"/>
  <c r="S15" i="4" s="1"/>
  <c r="N15" i="4"/>
  <c r="Q15" i="4" s="1"/>
  <c r="M15" i="4"/>
  <c r="T15" i="4" s="1"/>
  <c r="I17" i="4"/>
  <c r="K15" i="5"/>
  <c r="R15" i="5" s="1"/>
  <c r="L15" i="5"/>
  <c r="S15" i="5" s="1"/>
  <c r="M15" i="5"/>
  <c r="T15" i="5" s="1"/>
  <c r="N15" i="5"/>
  <c r="Q15" i="5" s="1"/>
  <c r="I17" i="5"/>
  <c r="K15" i="6"/>
  <c r="R15" i="6" s="1"/>
  <c r="M15" i="6"/>
  <c r="T15" i="6" s="1"/>
  <c r="N15" i="6"/>
  <c r="Q15" i="6" s="1"/>
  <c r="L15" i="6"/>
  <c r="S15" i="6" s="1"/>
  <c r="I17" i="6"/>
  <c r="N15" i="7"/>
  <c r="Q15" i="7" s="1"/>
  <c r="K15" i="7"/>
  <c r="R15" i="7" s="1"/>
  <c r="L15" i="7"/>
  <c r="S15" i="7" s="1"/>
  <c r="M15" i="7"/>
  <c r="T15" i="7" s="1"/>
  <c r="I17" i="7"/>
  <c r="M14" i="8"/>
  <c r="T14" i="8" s="1"/>
  <c r="N14" i="8"/>
  <c r="Q14" i="8" s="1"/>
  <c r="L14" i="8"/>
  <c r="S14" i="8" s="1"/>
  <c r="K14" i="8"/>
  <c r="R14" i="8" s="1"/>
  <c r="I16" i="8"/>
  <c r="L14" i="9"/>
  <c r="S14" i="9" s="1"/>
  <c r="N14" i="9"/>
  <c r="Q14" i="9" s="1"/>
  <c r="K14" i="9"/>
  <c r="R14" i="9" s="1"/>
  <c r="M14" i="9"/>
  <c r="T14" i="9" s="1"/>
  <c r="I16" i="9"/>
  <c r="K15" i="11"/>
  <c r="R15" i="11" s="1"/>
  <c r="L15" i="11"/>
  <c r="S15" i="11" s="1"/>
  <c r="N15" i="11"/>
  <c r="Q15" i="11" s="1"/>
  <c r="M15" i="11"/>
  <c r="T15" i="11" s="1"/>
  <c r="I17" i="11"/>
  <c r="K15" i="10"/>
  <c r="R15" i="10" s="1"/>
  <c r="L15" i="10"/>
  <c r="S15" i="10" s="1"/>
  <c r="M15" i="10"/>
  <c r="T15" i="10" s="1"/>
  <c r="N15" i="10"/>
  <c r="Q15" i="10" s="1"/>
  <c r="I17" i="10"/>
  <c r="K15" i="12"/>
  <c r="R15" i="12" s="1"/>
  <c r="M15" i="12"/>
  <c r="T15" i="12" s="1"/>
  <c r="L15" i="12"/>
  <c r="S15" i="12" s="1"/>
  <c r="N15" i="12"/>
  <c r="Q15" i="12" s="1"/>
  <c r="I17" i="12"/>
  <c r="M15" i="13"/>
  <c r="T15" i="13" s="1"/>
  <c r="L15" i="13"/>
  <c r="S15" i="13" s="1"/>
  <c r="K15" i="13"/>
  <c r="R15" i="13" s="1"/>
  <c r="N15" i="13"/>
  <c r="Q15" i="13" s="1"/>
  <c r="I17" i="13"/>
  <c r="K14" i="14"/>
  <c r="R14" i="14" s="1"/>
  <c r="M14" i="14"/>
  <c r="T14" i="14" s="1"/>
  <c r="L14" i="14"/>
  <c r="S14" i="14" s="1"/>
  <c r="N14" i="14"/>
  <c r="Q14" i="14" s="1"/>
  <c r="I16" i="14"/>
  <c r="I16" i="15"/>
  <c r="M14" i="15"/>
  <c r="T14" i="15" s="1"/>
  <c r="K14" i="15"/>
  <c r="R14" i="15" s="1"/>
  <c r="L14" i="15"/>
  <c r="S14" i="15" s="1"/>
  <c r="J42" i="15"/>
  <c r="J43" i="15" s="1"/>
  <c r="J44" i="15" s="1"/>
  <c r="J45" i="15" s="1"/>
  <c r="J46" i="15" s="1"/>
  <c r="J47" i="15" s="1"/>
  <c r="J48" i="15" s="1"/>
  <c r="J49" i="15" s="1"/>
  <c r="J50" i="15" s="1"/>
  <c r="J51" i="15" s="1"/>
  <c r="L16" i="16"/>
  <c r="Q16" i="16" s="1"/>
  <c r="J16" i="16"/>
  <c r="S16" i="16" s="1"/>
  <c r="L15" i="16"/>
  <c r="Q15" i="16" s="1"/>
  <c r="L14" i="16"/>
  <c r="Q14" i="16" s="1"/>
  <c r="K13" i="16"/>
  <c r="T13" i="16" s="1"/>
  <c r="L12" i="16"/>
  <c r="Q12" i="16" s="1"/>
  <c r="L11" i="16"/>
  <c r="Q11" i="16" s="1"/>
  <c r="K11" i="16"/>
  <c r="T11" i="16" s="1"/>
  <c r="L10" i="16"/>
  <c r="Q10" i="16" s="1"/>
  <c r="L9" i="16"/>
  <c r="Q9" i="16" s="1"/>
  <c r="J8" i="16"/>
  <c r="S8" i="16" s="1"/>
  <c r="K8" i="16"/>
  <c r="T8" i="16" s="1"/>
  <c r="L7" i="16"/>
  <c r="Q7" i="16" s="1"/>
  <c r="K5" i="16"/>
  <c r="T5" i="16" s="1"/>
  <c r="L5" i="16"/>
  <c r="Q5" i="16" s="1"/>
  <c r="L4" i="16"/>
  <c r="Q4" i="16" s="1"/>
  <c r="I6" i="16"/>
  <c r="R6" i="16" s="1"/>
  <c r="J6" i="16"/>
  <c r="S6" i="16" s="1"/>
  <c r="J3" i="16"/>
  <c r="S3" i="16" s="1"/>
  <c r="I5" i="16"/>
  <c r="R5" i="16" s="1"/>
  <c r="K6" i="16"/>
  <c r="T6" i="16" s="1"/>
  <c r="I3" i="16"/>
  <c r="R3" i="16" s="1"/>
  <c r="J5" i="16"/>
  <c r="S5" i="16" s="1"/>
  <c r="I4" i="16"/>
  <c r="R4" i="16" s="1"/>
  <c r="L6" i="16"/>
  <c r="Q6" i="16" s="1"/>
  <c r="K4" i="16"/>
  <c r="T4" i="16" s="1"/>
  <c r="J4" i="16"/>
  <c r="S4" i="16" s="1"/>
  <c r="L59" i="17"/>
  <c r="Q59" i="17" s="1"/>
  <c r="J58" i="17"/>
  <c r="S58" i="17" s="1"/>
  <c r="L57" i="17"/>
  <c r="Q57" i="17" s="1"/>
  <c r="L56" i="17"/>
  <c r="Q56" i="17" s="1"/>
  <c r="L55" i="17"/>
  <c r="Q55" i="17" s="1"/>
  <c r="L54" i="17"/>
  <c r="Q54" i="17" s="1"/>
  <c r="J54" i="17"/>
  <c r="S54" i="17" s="1"/>
  <c r="L53" i="17"/>
  <c r="Q53" i="17" s="1"/>
  <c r="K53" i="17"/>
  <c r="T53" i="17" s="1"/>
  <c r="L52" i="17"/>
  <c r="Q52" i="17" s="1"/>
  <c r="L51" i="17"/>
  <c r="Q51" i="17" s="1"/>
  <c r="L50" i="17"/>
  <c r="Q50" i="17" s="1"/>
  <c r="L49" i="17"/>
  <c r="Q49" i="17" s="1"/>
  <c r="L48" i="17"/>
  <c r="Q48" i="17" s="1"/>
  <c r="K48" i="17"/>
  <c r="T48" i="17" s="1"/>
  <c r="L47" i="17"/>
  <c r="Q47" i="17" s="1"/>
  <c r="K47" i="17"/>
  <c r="T47" i="17" s="1"/>
  <c r="L46" i="17"/>
  <c r="Q46" i="17" s="1"/>
  <c r="L45" i="17"/>
  <c r="Q45" i="17" s="1"/>
  <c r="K44" i="17"/>
  <c r="T44" i="17" s="1"/>
  <c r="L43" i="17"/>
  <c r="Q43" i="17" s="1"/>
  <c r="J43" i="17"/>
  <c r="S43" i="17" s="1"/>
  <c r="K43" i="17"/>
  <c r="T43" i="17" s="1"/>
  <c r="L42" i="17"/>
  <c r="Q42" i="17" s="1"/>
  <c r="L41" i="17"/>
  <c r="Q41" i="17" s="1"/>
  <c r="L40" i="17"/>
  <c r="Q40" i="17" s="1"/>
  <c r="J40" i="17"/>
  <c r="S40" i="17" s="1"/>
  <c r="K39" i="17"/>
  <c r="T39" i="17" s="1"/>
  <c r="K38" i="17"/>
  <c r="T38" i="17" s="1"/>
  <c r="L37" i="17"/>
  <c r="Q37" i="17" s="1"/>
  <c r="K37" i="17"/>
  <c r="T37" i="17" s="1"/>
  <c r="L36" i="17"/>
  <c r="Q36" i="17" s="1"/>
  <c r="K35" i="17"/>
  <c r="T35" i="17" s="1"/>
  <c r="K34" i="17"/>
  <c r="T34" i="17" s="1"/>
  <c r="L33" i="17"/>
  <c r="Q33" i="17" s="1"/>
  <c r="L32" i="17"/>
  <c r="Q32" i="17" s="1"/>
  <c r="I31" i="17"/>
  <c r="R31" i="17" s="1"/>
  <c r="K31" i="17"/>
  <c r="T31" i="17" s="1"/>
  <c r="J31" i="17"/>
  <c r="S31" i="17" s="1"/>
  <c r="L31" i="17"/>
  <c r="Q31" i="17" s="1"/>
  <c r="L30" i="17"/>
  <c r="Q30" i="17" s="1"/>
  <c r="K30" i="17"/>
  <c r="T30" i="17" s="1"/>
  <c r="J29" i="17"/>
  <c r="S29" i="17" s="1"/>
  <c r="L28" i="17"/>
  <c r="Q28" i="17" s="1"/>
  <c r="K27" i="17"/>
  <c r="T27" i="17" s="1"/>
  <c r="L26" i="17"/>
  <c r="Q26" i="17" s="1"/>
  <c r="L25" i="17"/>
  <c r="Q25" i="17" s="1"/>
  <c r="L24" i="17"/>
  <c r="Q24" i="17" s="1"/>
  <c r="L23" i="17"/>
  <c r="Q23" i="17" s="1"/>
  <c r="J22" i="17"/>
  <c r="S22" i="17" s="1"/>
  <c r="L21" i="17"/>
  <c r="Q21" i="17" s="1"/>
  <c r="I21" i="17"/>
  <c r="R21" i="17" s="1"/>
  <c r="AC9" i="18"/>
  <c r="AD10" i="18"/>
  <c r="X5" i="18"/>
  <c r="W33" i="18"/>
  <c r="X42" i="18"/>
  <c r="AL58" i="18"/>
  <c r="V5" i="18"/>
  <c r="AK52" i="18"/>
  <c r="AJ19" i="18"/>
  <c r="U49" i="18"/>
  <c r="AI21" i="18"/>
  <c r="T28" i="18"/>
  <c r="AH53" i="18"/>
  <c r="S4" i="18"/>
  <c r="R50" i="18"/>
  <c r="AG30" i="18"/>
  <c r="AF8" i="18"/>
  <c r="Q23" i="18"/>
  <c r="AE25" i="18"/>
  <c r="P21" i="18"/>
  <c r="AB9" i="18"/>
  <c r="O58" i="18"/>
  <c r="M11" i="18"/>
  <c r="N19" i="18"/>
  <c r="L17" i="18"/>
  <c r="AA15" i="18"/>
  <c r="K16" i="2" a="1"/>
  <c r="N16" i="2" a="1"/>
  <c r="L16" i="2" a="1"/>
  <c r="M16" i="2" a="1"/>
  <c r="K16" i="4" a="1"/>
  <c r="N16" i="4" a="1"/>
  <c r="M16" i="4" a="1"/>
  <c r="L16" i="4" a="1"/>
  <c r="K16" i="5" a="1"/>
  <c r="N16" i="5" a="1"/>
  <c r="L16" i="5" a="1"/>
  <c r="M16" i="5" a="1"/>
  <c r="L16" i="6" a="1"/>
  <c r="K16" i="6" a="1"/>
  <c r="N16" i="6" a="1"/>
  <c r="M16" i="6" a="1"/>
  <c r="K16" i="7" a="1"/>
  <c r="M16" i="7" a="1"/>
  <c r="N16" i="7" a="1"/>
  <c r="L16" i="7" a="1"/>
  <c r="K15" i="8" a="1"/>
  <c r="N15" i="8" a="1"/>
  <c r="M15" i="8" a="1"/>
  <c r="L15" i="8" a="1"/>
  <c r="K15" i="9" a="1"/>
  <c r="N15" i="9" a="1"/>
  <c r="M15" i="9" a="1"/>
  <c r="L15" i="9" a="1"/>
  <c r="K16" i="11" a="1"/>
  <c r="N16" i="11" a="1"/>
  <c r="L16" i="11" a="1"/>
  <c r="M16" i="11" a="1"/>
  <c r="L16" i="10" a="1"/>
  <c r="K16" i="10" a="1"/>
  <c r="N16" i="10" a="1"/>
  <c r="M16" i="10" a="1"/>
  <c r="K16" i="12" a="1"/>
  <c r="M16" i="12" a="1"/>
  <c r="L16" i="12" a="1"/>
  <c r="N16" i="12" a="1"/>
  <c r="K16" i="13" a="1"/>
  <c r="M16" i="13" a="1"/>
  <c r="N16" i="13" a="1"/>
  <c r="L16" i="13" a="1"/>
  <c r="N15" i="14" a="1"/>
  <c r="L15" i="14" a="1"/>
  <c r="M15" i="14" a="1"/>
  <c r="K15" i="14" a="1"/>
  <c r="M15" i="15" a="1"/>
  <c r="L15" i="15" a="1"/>
  <c r="K15" i="15" a="1"/>
  <c r="I16" i="16" a="1"/>
  <c r="K16" i="16" a="1"/>
  <c r="K15" i="16" a="1"/>
  <c r="I15" i="16" a="1"/>
  <c r="J15" i="16" a="1"/>
  <c r="J14" i="16" a="1"/>
  <c r="I14" i="16" a="1"/>
  <c r="K14" i="16" a="1"/>
  <c r="J13" i="16" a="1"/>
  <c r="I13" i="16" a="1"/>
  <c r="L13" i="16" a="1"/>
  <c r="I12" i="16" a="1"/>
  <c r="K12" i="16" a="1"/>
  <c r="J12" i="16" a="1"/>
  <c r="J11" i="16" a="1"/>
  <c r="I11" i="16" a="1"/>
  <c r="I10" i="16" a="1"/>
  <c r="J10" i="16" a="1"/>
  <c r="K10" i="16" a="1"/>
  <c r="I9" i="16" a="1"/>
  <c r="K9" i="16" a="1"/>
  <c r="J9" i="16" a="1"/>
  <c r="L8" i="16" a="1"/>
  <c r="I8" i="16" a="1"/>
  <c r="J7" i="16" a="1"/>
  <c r="I7" i="16" a="1"/>
  <c r="K7" i="16" a="1"/>
  <c r="J59" i="17" a="1"/>
  <c r="I59" i="17" a="1"/>
  <c r="K59" i="17" a="1"/>
  <c r="L58" i="17" a="1"/>
  <c r="K58" i="17" a="1"/>
  <c r="I58" i="17" a="1"/>
  <c r="I57" i="17" a="1"/>
  <c r="J57" i="17" a="1"/>
  <c r="K57" i="17" a="1"/>
  <c r="I56" i="17" a="1"/>
  <c r="J56" i="17" a="1"/>
  <c r="K56" i="17" a="1"/>
  <c r="I55" i="17" a="1"/>
  <c r="J55" i="17" a="1"/>
  <c r="K55" i="17" a="1"/>
  <c r="K54" i="17" a="1"/>
  <c r="I54" i="17" a="1"/>
  <c r="J53" i="17" a="1"/>
  <c r="I53" i="17" a="1"/>
  <c r="I52" i="17" a="1"/>
  <c r="J52" i="17" a="1"/>
  <c r="K52" i="17" a="1"/>
  <c r="J51" i="17" a="1"/>
  <c r="I51" i="17" a="1"/>
  <c r="K51" i="17" a="1"/>
  <c r="J50" i="17" a="1"/>
  <c r="I50" i="17" a="1"/>
  <c r="K50" i="17" a="1"/>
  <c r="J49" i="17" a="1"/>
  <c r="I49" i="17" a="1"/>
  <c r="K49" i="17" a="1"/>
  <c r="I48" i="17" a="1"/>
  <c r="J48" i="17" a="1"/>
  <c r="I47" i="17" a="1"/>
  <c r="J47" i="17" a="1"/>
  <c r="I46" i="17" a="1"/>
  <c r="J46" i="17" a="1"/>
  <c r="K46" i="17" a="1"/>
  <c r="J45" i="17" a="1"/>
  <c r="I45" i="17" a="1"/>
  <c r="K45" i="17" a="1"/>
  <c r="I44" i="17" a="1"/>
  <c r="J44" i="17" a="1"/>
  <c r="L44" i="17" a="1"/>
  <c r="I43" i="17" a="1"/>
  <c r="J42" i="17" a="1"/>
  <c r="I42" i="17" a="1"/>
  <c r="K42" i="17" a="1"/>
  <c r="J41" i="17" a="1"/>
  <c r="K41" i="17" a="1"/>
  <c r="I41" i="17" a="1"/>
  <c r="K40" i="17" a="1"/>
  <c r="I40" i="17" a="1"/>
  <c r="L39" i="17" a="1"/>
  <c r="J39" i="17" a="1"/>
  <c r="I39" i="17" a="1"/>
  <c r="I38" i="17" a="1"/>
  <c r="J38" i="17" a="1"/>
  <c r="L38" i="17" a="1"/>
  <c r="I37" i="17" a="1"/>
  <c r="J37" i="17" a="1"/>
  <c r="J36" i="17" a="1"/>
  <c r="K36" i="17" a="1"/>
  <c r="I36" i="17" a="1"/>
  <c r="I35" i="17" a="1"/>
  <c r="L35" i="17" a="1"/>
  <c r="J35" i="17" a="1"/>
  <c r="J34" i="17" a="1"/>
  <c r="I34" i="17" a="1"/>
  <c r="L34" i="17" a="1"/>
  <c r="I33" i="17" a="1"/>
  <c r="J33" i="17" a="1"/>
  <c r="K33" i="17" a="1"/>
  <c r="I32" i="17" a="1"/>
  <c r="J32" i="17" a="1"/>
  <c r="K32" i="17" a="1"/>
  <c r="I30" i="17" a="1"/>
  <c r="J30" i="17" a="1"/>
  <c r="K29" i="17" a="1"/>
  <c r="L29" i="17" a="1"/>
  <c r="I29" i="17" a="1"/>
  <c r="I28" i="17" a="1"/>
  <c r="K28" i="17" a="1"/>
  <c r="J28" i="17" a="1"/>
  <c r="L27" i="17" a="1"/>
  <c r="I27" i="17" a="1"/>
  <c r="J27" i="17" a="1"/>
  <c r="I26" i="17" a="1"/>
  <c r="J26" i="17" a="1"/>
  <c r="K26" i="17" a="1"/>
  <c r="I25" i="17" a="1"/>
  <c r="K25" i="17" a="1"/>
  <c r="J25" i="17" a="1"/>
  <c r="I24" i="17" a="1"/>
  <c r="J24" i="17" a="1"/>
  <c r="K24" i="17" a="1"/>
  <c r="I23" i="17" a="1"/>
  <c r="K23" i="17" a="1"/>
  <c r="J23" i="17" a="1"/>
  <c r="K22" i="17" a="1"/>
  <c r="I22" i="17" a="1"/>
  <c r="L22" i="17" a="1"/>
  <c r="J21" i="17" a="1"/>
  <c r="V12" i="15" l="1"/>
  <c r="V13" i="15"/>
  <c r="V13" i="14"/>
  <c r="V14" i="13"/>
  <c r="V14" i="12"/>
  <c r="V14" i="11"/>
  <c r="V14" i="10"/>
  <c r="V13" i="9"/>
  <c r="V13" i="8"/>
  <c r="V14" i="7"/>
  <c r="V14" i="6"/>
  <c r="V14" i="5"/>
  <c r="V14" i="4"/>
  <c r="V14" i="2"/>
  <c r="U6" i="16"/>
  <c r="U4" i="16"/>
  <c r="U5" i="16"/>
  <c r="U14" i="15"/>
  <c r="U14" i="14"/>
  <c r="U15" i="12"/>
  <c r="U15" i="13"/>
  <c r="U15" i="7"/>
  <c r="U15" i="11"/>
  <c r="U14" i="8"/>
  <c r="U15" i="10"/>
  <c r="U14" i="9"/>
  <c r="U15" i="5"/>
  <c r="U15" i="6"/>
  <c r="U15" i="4"/>
  <c r="U15" i="2"/>
  <c r="P5" i="16"/>
  <c r="H6" i="16"/>
  <c r="M16" i="2"/>
  <c r="T16" i="2" s="1"/>
  <c r="L16" i="2"/>
  <c r="S16" i="2" s="1"/>
  <c r="N16" i="2"/>
  <c r="Q16" i="2" s="1"/>
  <c r="K16" i="2"/>
  <c r="R16" i="2" s="1"/>
  <c r="I18" i="2"/>
  <c r="L16" i="4"/>
  <c r="S16" i="4" s="1"/>
  <c r="M16" i="4"/>
  <c r="T16" i="4" s="1"/>
  <c r="N16" i="4"/>
  <c r="Q16" i="4" s="1"/>
  <c r="K16" i="4"/>
  <c r="R16" i="4" s="1"/>
  <c r="I18" i="4"/>
  <c r="M16" i="5"/>
  <c r="T16" i="5" s="1"/>
  <c r="L16" i="5"/>
  <c r="S16" i="5" s="1"/>
  <c r="N16" i="5"/>
  <c r="Q16" i="5" s="1"/>
  <c r="K16" i="5"/>
  <c r="R16" i="5" s="1"/>
  <c r="I18" i="5"/>
  <c r="M16" i="6"/>
  <c r="T16" i="6" s="1"/>
  <c r="N16" i="6"/>
  <c r="Q16" i="6" s="1"/>
  <c r="K16" i="6"/>
  <c r="R16" i="6" s="1"/>
  <c r="L16" i="6"/>
  <c r="S16" i="6" s="1"/>
  <c r="I18" i="6"/>
  <c r="L16" i="7"/>
  <c r="S16" i="7" s="1"/>
  <c r="N16" i="7"/>
  <c r="Q16" i="7" s="1"/>
  <c r="M16" i="7"/>
  <c r="T16" i="7" s="1"/>
  <c r="K16" i="7"/>
  <c r="R16" i="7" s="1"/>
  <c r="I18" i="7"/>
  <c r="L15" i="8"/>
  <c r="S15" i="8" s="1"/>
  <c r="M15" i="8"/>
  <c r="T15" i="8" s="1"/>
  <c r="N15" i="8"/>
  <c r="Q15" i="8" s="1"/>
  <c r="K15" i="8"/>
  <c r="R15" i="8" s="1"/>
  <c r="I17" i="8"/>
  <c r="L15" i="9"/>
  <c r="S15" i="9" s="1"/>
  <c r="M15" i="9"/>
  <c r="T15" i="9" s="1"/>
  <c r="N15" i="9"/>
  <c r="Q15" i="9" s="1"/>
  <c r="K15" i="9"/>
  <c r="R15" i="9" s="1"/>
  <c r="I17" i="9"/>
  <c r="M16" i="11"/>
  <c r="T16" i="11" s="1"/>
  <c r="L16" i="11"/>
  <c r="S16" i="11" s="1"/>
  <c r="N16" i="11"/>
  <c r="Q16" i="11" s="1"/>
  <c r="K16" i="11"/>
  <c r="R16" i="11" s="1"/>
  <c r="I18" i="11"/>
  <c r="M16" i="10"/>
  <c r="T16" i="10" s="1"/>
  <c r="N16" i="10"/>
  <c r="Q16" i="10" s="1"/>
  <c r="K16" i="10"/>
  <c r="R16" i="10" s="1"/>
  <c r="L16" i="10"/>
  <c r="S16" i="10" s="1"/>
  <c r="I18" i="10"/>
  <c r="N16" i="12"/>
  <c r="Q16" i="12" s="1"/>
  <c r="L16" i="12"/>
  <c r="S16" i="12" s="1"/>
  <c r="M16" i="12"/>
  <c r="T16" i="12" s="1"/>
  <c r="K16" i="12"/>
  <c r="R16" i="12" s="1"/>
  <c r="I18" i="12"/>
  <c r="L16" i="13"/>
  <c r="S16" i="13" s="1"/>
  <c r="N16" i="13"/>
  <c r="Q16" i="13" s="1"/>
  <c r="M16" i="13"/>
  <c r="T16" i="13" s="1"/>
  <c r="K16" i="13"/>
  <c r="R16" i="13" s="1"/>
  <c r="I18" i="13"/>
  <c r="K15" i="14"/>
  <c r="R15" i="14" s="1"/>
  <c r="M15" i="14"/>
  <c r="T15" i="14" s="1"/>
  <c r="L15" i="14"/>
  <c r="S15" i="14" s="1"/>
  <c r="N15" i="14"/>
  <c r="Q15" i="14" s="1"/>
  <c r="I17" i="14"/>
  <c r="I17" i="15"/>
  <c r="K15" i="15"/>
  <c r="R15" i="15" s="1"/>
  <c r="L15" i="15"/>
  <c r="S15" i="15" s="1"/>
  <c r="M15" i="15"/>
  <c r="T15" i="15" s="1"/>
  <c r="J52" i="15"/>
  <c r="J53" i="15" s="1"/>
  <c r="J54" i="15" s="1"/>
  <c r="J55" i="15" s="1"/>
  <c r="J56" i="15" s="1"/>
  <c r="J57" i="15" s="1"/>
  <c r="J58" i="15" s="1"/>
  <c r="J59" i="15" s="1"/>
  <c r="K16" i="16"/>
  <c r="T16" i="16" s="1"/>
  <c r="I16" i="16"/>
  <c r="R16" i="16" s="1"/>
  <c r="J15" i="16"/>
  <c r="S15" i="16" s="1"/>
  <c r="I15" i="16"/>
  <c r="R15" i="16" s="1"/>
  <c r="K15" i="16"/>
  <c r="T15" i="16" s="1"/>
  <c r="K14" i="16"/>
  <c r="T14" i="16" s="1"/>
  <c r="I14" i="16"/>
  <c r="R14" i="16" s="1"/>
  <c r="J14" i="16"/>
  <c r="S14" i="16" s="1"/>
  <c r="L13" i="16"/>
  <c r="Q13" i="16" s="1"/>
  <c r="I13" i="16"/>
  <c r="R13" i="16" s="1"/>
  <c r="J13" i="16"/>
  <c r="S13" i="16" s="1"/>
  <c r="J12" i="16"/>
  <c r="S12" i="16" s="1"/>
  <c r="K12" i="16"/>
  <c r="T12" i="16" s="1"/>
  <c r="I12" i="16"/>
  <c r="R12" i="16" s="1"/>
  <c r="I11" i="16"/>
  <c r="R11" i="16" s="1"/>
  <c r="J11" i="16"/>
  <c r="S11" i="16" s="1"/>
  <c r="K10" i="16"/>
  <c r="T10" i="16" s="1"/>
  <c r="J10" i="16"/>
  <c r="S10" i="16" s="1"/>
  <c r="I10" i="16"/>
  <c r="R10" i="16" s="1"/>
  <c r="J9" i="16"/>
  <c r="S9" i="16" s="1"/>
  <c r="K9" i="16"/>
  <c r="T9" i="16" s="1"/>
  <c r="I9" i="16"/>
  <c r="R9" i="16" s="1"/>
  <c r="I8" i="16"/>
  <c r="R8" i="16" s="1"/>
  <c r="L8" i="16"/>
  <c r="Q8" i="16" s="1"/>
  <c r="K7" i="16"/>
  <c r="T7" i="16" s="1"/>
  <c r="I7" i="16"/>
  <c r="R7" i="16" s="1"/>
  <c r="J7" i="16"/>
  <c r="S7" i="16" s="1"/>
  <c r="K59" i="17"/>
  <c r="T59" i="17" s="1"/>
  <c r="I59" i="17"/>
  <c r="R59" i="17" s="1"/>
  <c r="J59" i="17"/>
  <c r="S59" i="17" s="1"/>
  <c r="I58" i="17"/>
  <c r="R58" i="17" s="1"/>
  <c r="K58" i="17"/>
  <c r="T58" i="17" s="1"/>
  <c r="L58" i="17"/>
  <c r="Q58" i="17" s="1"/>
  <c r="K57" i="17"/>
  <c r="T57" i="17" s="1"/>
  <c r="J57" i="17"/>
  <c r="S57" i="17" s="1"/>
  <c r="I57" i="17"/>
  <c r="R57" i="17" s="1"/>
  <c r="K56" i="17"/>
  <c r="T56" i="17" s="1"/>
  <c r="J56" i="17"/>
  <c r="S56" i="17" s="1"/>
  <c r="I56" i="17"/>
  <c r="R56" i="17" s="1"/>
  <c r="K55" i="17"/>
  <c r="T55" i="17" s="1"/>
  <c r="J55" i="17"/>
  <c r="S55" i="17" s="1"/>
  <c r="I55" i="17"/>
  <c r="R55" i="17" s="1"/>
  <c r="I54" i="17"/>
  <c r="R54" i="17" s="1"/>
  <c r="K54" i="17"/>
  <c r="T54" i="17" s="1"/>
  <c r="I53" i="17"/>
  <c r="R53" i="17" s="1"/>
  <c r="J53" i="17"/>
  <c r="S53" i="17" s="1"/>
  <c r="K52" i="17"/>
  <c r="T52" i="17" s="1"/>
  <c r="J52" i="17"/>
  <c r="S52" i="17" s="1"/>
  <c r="I52" i="17"/>
  <c r="R52" i="17" s="1"/>
  <c r="K51" i="17"/>
  <c r="T51" i="17" s="1"/>
  <c r="I51" i="17"/>
  <c r="R51" i="17" s="1"/>
  <c r="J51" i="17"/>
  <c r="S51" i="17" s="1"/>
  <c r="K50" i="17"/>
  <c r="T50" i="17" s="1"/>
  <c r="I50" i="17"/>
  <c r="R50" i="17" s="1"/>
  <c r="J50" i="17"/>
  <c r="S50" i="17" s="1"/>
  <c r="K49" i="17"/>
  <c r="T49" i="17" s="1"/>
  <c r="I49" i="17"/>
  <c r="R49" i="17" s="1"/>
  <c r="J49" i="17"/>
  <c r="S49" i="17" s="1"/>
  <c r="J48" i="17"/>
  <c r="S48" i="17" s="1"/>
  <c r="I48" i="17"/>
  <c r="R48" i="17" s="1"/>
  <c r="J47" i="17"/>
  <c r="S47" i="17" s="1"/>
  <c r="I47" i="17"/>
  <c r="R47" i="17" s="1"/>
  <c r="K46" i="17"/>
  <c r="T46" i="17" s="1"/>
  <c r="J46" i="17"/>
  <c r="S46" i="17" s="1"/>
  <c r="I46" i="17"/>
  <c r="R46" i="17" s="1"/>
  <c r="K45" i="17"/>
  <c r="T45" i="17" s="1"/>
  <c r="I45" i="17"/>
  <c r="R45" i="17" s="1"/>
  <c r="J45" i="17"/>
  <c r="S45" i="17" s="1"/>
  <c r="L44" i="17"/>
  <c r="Q44" i="17" s="1"/>
  <c r="J44" i="17"/>
  <c r="S44" i="17" s="1"/>
  <c r="I44" i="17"/>
  <c r="R44" i="17" s="1"/>
  <c r="I43" i="17"/>
  <c r="R43" i="17" s="1"/>
  <c r="K42" i="17"/>
  <c r="T42" i="17" s="1"/>
  <c r="I42" i="17"/>
  <c r="R42" i="17" s="1"/>
  <c r="J42" i="17"/>
  <c r="S42" i="17" s="1"/>
  <c r="I41" i="17"/>
  <c r="R41" i="17" s="1"/>
  <c r="K41" i="17"/>
  <c r="T41" i="17" s="1"/>
  <c r="J41" i="17"/>
  <c r="S41" i="17" s="1"/>
  <c r="I40" i="17"/>
  <c r="R40" i="17" s="1"/>
  <c r="K40" i="17"/>
  <c r="T40" i="17" s="1"/>
  <c r="I39" i="17"/>
  <c r="R39" i="17" s="1"/>
  <c r="J39" i="17"/>
  <c r="S39" i="17" s="1"/>
  <c r="L39" i="17"/>
  <c r="Q39" i="17" s="1"/>
  <c r="L38" i="17"/>
  <c r="Q38" i="17" s="1"/>
  <c r="J38" i="17"/>
  <c r="S38" i="17" s="1"/>
  <c r="I38" i="17"/>
  <c r="R38" i="17" s="1"/>
  <c r="J37" i="17"/>
  <c r="S37" i="17" s="1"/>
  <c r="I37" i="17"/>
  <c r="R37" i="17" s="1"/>
  <c r="I36" i="17"/>
  <c r="R36" i="17" s="1"/>
  <c r="K36" i="17"/>
  <c r="T36" i="17" s="1"/>
  <c r="J36" i="17"/>
  <c r="S36" i="17" s="1"/>
  <c r="J35" i="17"/>
  <c r="S35" i="17" s="1"/>
  <c r="L35" i="17"/>
  <c r="Q35" i="17" s="1"/>
  <c r="I35" i="17"/>
  <c r="R35" i="17" s="1"/>
  <c r="L34" i="17"/>
  <c r="Q34" i="17" s="1"/>
  <c r="I34" i="17"/>
  <c r="R34" i="17" s="1"/>
  <c r="J34" i="17"/>
  <c r="S34" i="17" s="1"/>
  <c r="K33" i="17"/>
  <c r="T33" i="17" s="1"/>
  <c r="J33" i="17"/>
  <c r="S33" i="17" s="1"/>
  <c r="I33" i="17"/>
  <c r="R33" i="17" s="1"/>
  <c r="K32" i="17"/>
  <c r="T32" i="17" s="1"/>
  <c r="J32" i="17"/>
  <c r="S32" i="17" s="1"/>
  <c r="I32" i="17"/>
  <c r="R32" i="17" s="1"/>
  <c r="J30" i="17"/>
  <c r="S30" i="17" s="1"/>
  <c r="I30" i="17"/>
  <c r="R30" i="17" s="1"/>
  <c r="U31" i="17" s="1"/>
  <c r="I29" i="17"/>
  <c r="R29" i="17" s="1"/>
  <c r="L29" i="17"/>
  <c r="Q29" i="17" s="1"/>
  <c r="K29" i="17"/>
  <c r="T29" i="17" s="1"/>
  <c r="J28" i="17"/>
  <c r="S28" i="17" s="1"/>
  <c r="K28" i="17"/>
  <c r="T28" i="17" s="1"/>
  <c r="I28" i="17"/>
  <c r="R28" i="17" s="1"/>
  <c r="J27" i="17"/>
  <c r="S27" i="17" s="1"/>
  <c r="I27" i="17"/>
  <c r="R27" i="17" s="1"/>
  <c r="L27" i="17"/>
  <c r="Q27" i="17" s="1"/>
  <c r="K26" i="17"/>
  <c r="T26" i="17" s="1"/>
  <c r="J26" i="17"/>
  <c r="S26" i="17" s="1"/>
  <c r="I26" i="17"/>
  <c r="R26" i="17" s="1"/>
  <c r="J25" i="17"/>
  <c r="S25" i="17" s="1"/>
  <c r="K25" i="17"/>
  <c r="T25" i="17" s="1"/>
  <c r="I25" i="17"/>
  <c r="R25" i="17" s="1"/>
  <c r="K24" i="17"/>
  <c r="T24" i="17" s="1"/>
  <c r="J24" i="17"/>
  <c r="S24" i="17" s="1"/>
  <c r="I24" i="17"/>
  <c r="R24" i="17" s="1"/>
  <c r="J23" i="17"/>
  <c r="S23" i="17" s="1"/>
  <c r="K23" i="17"/>
  <c r="T23" i="17" s="1"/>
  <c r="I23" i="17"/>
  <c r="R23" i="17" s="1"/>
  <c r="L22" i="17"/>
  <c r="Q22" i="17" s="1"/>
  <c r="I22" i="17"/>
  <c r="R22" i="17" s="1"/>
  <c r="K22" i="17"/>
  <c r="T22" i="17" s="1"/>
  <c r="J21" i="17"/>
  <c r="S21" i="17" s="1"/>
  <c r="AC11" i="18"/>
  <c r="Y13" i="18"/>
  <c r="Y33" i="18"/>
  <c r="Y14" i="18"/>
  <c r="AM42" i="18"/>
  <c r="AM5" i="18"/>
  <c r="X46" i="18"/>
  <c r="AL33" i="18"/>
  <c r="W59" i="18"/>
  <c r="AK5" i="18"/>
  <c r="V6" i="18"/>
  <c r="AJ49" i="18"/>
  <c r="U36" i="18"/>
  <c r="AI28" i="18"/>
  <c r="T40" i="18"/>
  <c r="AH4" i="18"/>
  <c r="S22" i="18"/>
  <c r="R4" i="18"/>
  <c r="AG50" i="18"/>
  <c r="Q42" i="18"/>
  <c r="AF23" i="18"/>
  <c r="AE21" i="18"/>
  <c r="P36" i="18"/>
  <c r="AB58" i="18"/>
  <c r="O40" i="18"/>
  <c r="N23" i="18"/>
  <c r="AD19" i="18"/>
  <c r="M59" i="18"/>
  <c r="L53" i="18"/>
  <c r="AA17" i="18"/>
  <c r="K17" i="2" a="1"/>
  <c r="N17" i="2" a="1"/>
  <c r="M17" i="2" a="1"/>
  <c r="L17" i="2" a="1"/>
  <c r="L17" i="4" a="1"/>
  <c r="K17" i="4" a="1"/>
  <c r="M17" i="4" a="1"/>
  <c r="N17" i="4" a="1"/>
  <c r="K17" i="5" a="1"/>
  <c r="N17" i="5" a="1"/>
  <c r="M17" i="5" a="1"/>
  <c r="L17" i="5" a="1"/>
  <c r="K17" i="6" a="1"/>
  <c r="N17" i="6" a="1"/>
  <c r="M17" i="6" a="1"/>
  <c r="L17" i="6" a="1"/>
  <c r="K17" i="7" a="1"/>
  <c r="M17" i="7" a="1"/>
  <c r="N17" i="7" a="1"/>
  <c r="L17" i="7" a="1"/>
  <c r="L16" i="8" a="1"/>
  <c r="K16" i="8" a="1"/>
  <c r="N16" i="8" a="1"/>
  <c r="M16" i="8" a="1"/>
  <c r="M16" i="9" a="1"/>
  <c r="K16" i="9" a="1"/>
  <c r="L16" i="9" a="1"/>
  <c r="N16" i="9" a="1"/>
  <c r="K17" i="11" a="1"/>
  <c r="N17" i="11" a="1"/>
  <c r="M17" i="11" a="1"/>
  <c r="L17" i="11" a="1"/>
  <c r="K17" i="10" a="1"/>
  <c r="N17" i="10" a="1"/>
  <c r="M17" i="10" a="1"/>
  <c r="L17" i="10" a="1"/>
  <c r="K17" i="12" a="1"/>
  <c r="M17" i="12" a="1"/>
  <c r="N17" i="12" a="1"/>
  <c r="L17" i="12" a="1"/>
  <c r="K17" i="13" a="1"/>
  <c r="L17" i="13" a="1"/>
  <c r="N17" i="13" a="1"/>
  <c r="M17" i="13" a="1"/>
  <c r="K16" i="14" a="1"/>
  <c r="M16" i="14" a="1"/>
  <c r="N16" i="14" a="1"/>
  <c r="L16" i="14" a="1"/>
  <c r="L16" i="15" a="1"/>
  <c r="K16" i="15" a="1"/>
  <c r="M16" i="15" a="1"/>
  <c r="K21" i="17" a="1"/>
  <c r="V4" i="16" l="1"/>
  <c r="V6" i="16"/>
  <c r="V5" i="16"/>
  <c r="V14" i="15"/>
  <c r="V14" i="14"/>
  <c r="V15" i="13"/>
  <c r="V15" i="12"/>
  <c r="V15" i="11"/>
  <c r="V15" i="10"/>
  <c r="V14" i="9"/>
  <c r="V14" i="8"/>
  <c r="V15" i="7"/>
  <c r="V15" i="6"/>
  <c r="V15" i="5"/>
  <c r="V15" i="4"/>
  <c r="U44" i="17"/>
  <c r="V44" i="17" s="1"/>
  <c r="U32" i="17"/>
  <c r="V32" i="17" s="1"/>
  <c r="U34" i="17"/>
  <c r="V34" i="17" s="1"/>
  <c r="U13" i="16"/>
  <c r="U22" i="17"/>
  <c r="V22" i="17" s="1"/>
  <c r="V31" i="17"/>
  <c r="U39" i="17"/>
  <c r="V39" i="17" s="1"/>
  <c r="V15" i="2"/>
  <c r="U35" i="17"/>
  <c r="V35" i="17" s="1"/>
  <c r="U53" i="17"/>
  <c r="V53" i="17" s="1"/>
  <c r="U45" i="17"/>
  <c r="V45" i="17" s="1"/>
  <c r="U11" i="16"/>
  <c r="U38" i="17"/>
  <c r="V38" i="17" s="1"/>
  <c r="U47" i="17"/>
  <c r="V47" i="17" s="1"/>
  <c r="U57" i="17"/>
  <c r="V57" i="17" s="1"/>
  <c r="U27" i="17"/>
  <c r="V27" i="17" s="1"/>
  <c r="U37" i="17"/>
  <c r="V37" i="17" s="1"/>
  <c r="U59" i="17"/>
  <c r="V59" i="17" s="1"/>
  <c r="U28" i="17"/>
  <c r="V28" i="17" s="1"/>
  <c r="U8" i="16"/>
  <c r="U43" i="17"/>
  <c r="V43" i="17" s="1"/>
  <c r="U48" i="17"/>
  <c r="V48" i="17" s="1"/>
  <c r="U52" i="17"/>
  <c r="V52" i="17" s="1"/>
  <c r="U29" i="17"/>
  <c r="V29" i="17" s="1"/>
  <c r="U25" i="17"/>
  <c r="V25" i="17" s="1"/>
  <c r="U54" i="17"/>
  <c r="V54" i="17" s="1"/>
  <c r="U58" i="17"/>
  <c r="V58" i="17" s="1"/>
  <c r="U30" i="17"/>
  <c r="V30" i="17" s="1"/>
  <c r="U40" i="17"/>
  <c r="V40" i="17" s="1"/>
  <c r="U49" i="17"/>
  <c r="V49" i="17" s="1"/>
  <c r="U26" i="17"/>
  <c r="V26" i="17" s="1"/>
  <c r="U36" i="17"/>
  <c r="V36" i="17" s="1"/>
  <c r="U23" i="17"/>
  <c r="V23" i="17" s="1"/>
  <c r="U41" i="17"/>
  <c r="V41" i="17" s="1"/>
  <c r="U50" i="17"/>
  <c r="V50" i="17" s="1"/>
  <c r="U46" i="17"/>
  <c r="V46" i="17" s="1"/>
  <c r="U55" i="17"/>
  <c r="V55" i="17" s="1"/>
  <c r="U33" i="17"/>
  <c r="V33" i="17" s="1"/>
  <c r="U51" i="17"/>
  <c r="V51" i="17" s="1"/>
  <c r="U24" i="17"/>
  <c r="V24" i="17" s="1"/>
  <c r="U42" i="17"/>
  <c r="V42" i="17" s="1"/>
  <c r="U56" i="17"/>
  <c r="V56" i="17" s="1"/>
  <c r="U15" i="15"/>
  <c r="U9" i="16"/>
  <c r="U14" i="16"/>
  <c r="U10" i="16"/>
  <c r="U15" i="16"/>
  <c r="U7" i="16"/>
  <c r="U12" i="16"/>
  <c r="U16" i="16"/>
  <c r="U16" i="13"/>
  <c r="U15" i="14"/>
  <c r="U16" i="12"/>
  <c r="U16" i="11"/>
  <c r="U15" i="9"/>
  <c r="U16" i="10"/>
  <c r="U15" i="8"/>
  <c r="U16" i="7"/>
  <c r="U16" i="6"/>
  <c r="U16" i="2"/>
  <c r="U16" i="5"/>
  <c r="U16" i="4"/>
  <c r="P6" i="16"/>
  <c r="H7" i="16"/>
  <c r="L17" i="2"/>
  <c r="S17" i="2" s="1"/>
  <c r="M17" i="2"/>
  <c r="T17" i="2" s="1"/>
  <c r="N17" i="2"/>
  <c r="Q17" i="2" s="1"/>
  <c r="K17" i="2"/>
  <c r="R17" i="2" s="1"/>
  <c r="I19" i="2"/>
  <c r="N17" i="4"/>
  <c r="Q17" i="4" s="1"/>
  <c r="M17" i="4"/>
  <c r="T17" i="4" s="1"/>
  <c r="K17" i="4"/>
  <c r="R17" i="4" s="1"/>
  <c r="L17" i="4"/>
  <c r="S17" i="4" s="1"/>
  <c r="I19" i="4"/>
  <c r="L17" i="5"/>
  <c r="S17" i="5" s="1"/>
  <c r="M17" i="5"/>
  <c r="T17" i="5" s="1"/>
  <c r="N17" i="5"/>
  <c r="Q17" i="5" s="1"/>
  <c r="K17" i="5"/>
  <c r="R17" i="5" s="1"/>
  <c r="I19" i="5"/>
  <c r="L17" i="6"/>
  <c r="S17" i="6" s="1"/>
  <c r="M17" i="6"/>
  <c r="T17" i="6" s="1"/>
  <c r="N17" i="6"/>
  <c r="Q17" i="6" s="1"/>
  <c r="K17" i="6"/>
  <c r="R17" i="6" s="1"/>
  <c r="I19" i="6"/>
  <c r="L17" i="7"/>
  <c r="S17" i="7" s="1"/>
  <c r="N17" i="7"/>
  <c r="Q17" i="7" s="1"/>
  <c r="M17" i="7"/>
  <c r="T17" i="7" s="1"/>
  <c r="K17" i="7"/>
  <c r="R17" i="7" s="1"/>
  <c r="I19" i="7"/>
  <c r="M16" i="8"/>
  <c r="T16" i="8" s="1"/>
  <c r="N16" i="8"/>
  <c r="Q16" i="8" s="1"/>
  <c r="K16" i="8"/>
  <c r="R16" i="8" s="1"/>
  <c r="L16" i="8"/>
  <c r="S16" i="8" s="1"/>
  <c r="I18" i="8"/>
  <c r="N16" i="9"/>
  <c r="Q16" i="9" s="1"/>
  <c r="L16" i="9"/>
  <c r="S16" i="9" s="1"/>
  <c r="K16" i="9"/>
  <c r="R16" i="9" s="1"/>
  <c r="M16" i="9"/>
  <c r="T16" i="9" s="1"/>
  <c r="I18" i="9"/>
  <c r="L17" i="11"/>
  <c r="S17" i="11" s="1"/>
  <c r="M17" i="11"/>
  <c r="T17" i="11" s="1"/>
  <c r="N17" i="11"/>
  <c r="Q17" i="11" s="1"/>
  <c r="K17" i="11"/>
  <c r="R17" i="11" s="1"/>
  <c r="I19" i="11"/>
  <c r="L17" i="10"/>
  <c r="S17" i="10" s="1"/>
  <c r="M17" i="10"/>
  <c r="T17" i="10" s="1"/>
  <c r="N17" i="10"/>
  <c r="Q17" i="10" s="1"/>
  <c r="K17" i="10"/>
  <c r="R17" i="10" s="1"/>
  <c r="I19" i="10"/>
  <c r="L17" i="12"/>
  <c r="S17" i="12" s="1"/>
  <c r="N17" i="12"/>
  <c r="Q17" i="12" s="1"/>
  <c r="M17" i="12"/>
  <c r="T17" i="12" s="1"/>
  <c r="K17" i="12"/>
  <c r="R17" i="12" s="1"/>
  <c r="I19" i="12"/>
  <c r="M17" i="13"/>
  <c r="T17" i="13" s="1"/>
  <c r="N17" i="13"/>
  <c r="Q17" i="13" s="1"/>
  <c r="L17" i="13"/>
  <c r="S17" i="13" s="1"/>
  <c r="K17" i="13"/>
  <c r="R17" i="13" s="1"/>
  <c r="I19" i="13"/>
  <c r="L16" i="14"/>
  <c r="S16" i="14" s="1"/>
  <c r="N16" i="14"/>
  <c r="Q16" i="14" s="1"/>
  <c r="M16" i="14"/>
  <c r="T16" i="14" s="1"/>
  <c r="K16" i="14"/>
  <c r="R16" i="14" s="1"/>
  <c r="I18" i="14"/>
  <c r="I18" i="15"/>
  <c r="M16" i="15"/>
  <c r="T16" i="15" s="1"/>
  <c r="K16" i="15"/>
  <c r="R16" i="15" s="1"/>
  <c r="L16" i="15"/>
  <c r="S16" i="15" s="1"/>
  <c r="K21" i="17"/>
  <c r="T21" i="17" s="1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AC59" i="18"/>
  <c r="AN14" i="18"/>
  <c r="Y10" i="18"/>
  <c r="AN33" i="18"/>
  <c r="AN13" i="18"/>
  <c r="Y4" i="18"/>
  <c r="Y25" i="18"/>
  <c r="Y53" i="18"/>
  <c r="Y44" i="18"/>
  <c r="Y34" i="18"/>
  <c r="Y12" i="18"/>
  <c r="Y35" i="18"/>
  <c r="Y42" i="18"/>
  <c r="Y29" i="18"/>
  <c r="AM46" i="18"/>
  <c r="X49" i="18"/>
  <c r="W34" i="18"/>
  <c r="AL59" i="18"/>
  <c r="V8" i="18"/>
  <c r="AK6" i="18"/>
  <c r="AJ36" i="18"/>
  <c r="U5" i="18"/>
  <c r="T37" i="18"/>
  <c r="AI40" i="18"/>
  <c r="S50" i="18"/>
  <c r="AH22" i="18"/>
  <c r="R59" i="18"/>
  <c r="AG4" i="18"/>
  <c r="AF42" i="18"/>
  <c r="Q45" i="18"/>
  <c r="AE36" i="18"/>
  <c r="P57" i="18"/>
  <c r="O44" i="18"/>
  <c r="AB40" i="18"/>
  <c r="AD23" i="18"/>
  <c r="N43" i="18"/>
  <c r="M20" i="18"/>
  <c r="AA53" i="18"/>
  <c r="L29" i="18"/>
  <c r="L18" i="2" a="1"/>
  <c r="N18" i="2" a="1"/>
  <c r="K18" i="2" a="1"/>
  <c r="M18" i="2" a="1"/>
  <c r="L18" i="4" a="1"/>
  <c r="K18" i="4" a="1"/>
  <c r="N18" i="4" a="1"/>
  <c r="M18" i="4" a="1"/>
  <c r="N18" i="5" a="1"/>
  <c r="L18" i="5" a="1"/>
  <c r="K18" i="5" a="1"/>
  <c r="M18" i="5" a="1"/>
  <c r="L18" i="6" a="1"/>
  <c r="M18" i="6" a="1"/>
  <c r="N18" i="6" a="1"/>
  <c r="K18" i="6" a="1"/>
  <c r="L18" i="7" a="1"/>
  <c r="M18" i="7" a="1"/>
  <c r="K18" i="7" a="1"/>
  <c r="N18" i="7" a="1"/>
  <c r="K17" i="8" a="1"/>
  <c r="L17" i="8" a="1"/>
  <c r="N17" i="8" a="1"/>
  <c r="M17" i="8" a="1"/>
  <c r="N17" i="9" a="1"/>
  <c r="M17" i="9" a="1"/>
  <c r="L17" i="9" a="1"/>
  <c r="K17" i="9" a="1"/>
  <c r="K18" i="11" a="1"/>
  <c r="L18" i="11" a="1"/>
  <c r="N18" i="11" a="1"/>
  <c r="M18" i="11" a="1"/>
  <c r="N18" i="10" a="1"/>
  <c r="L18" i="10" a="1"/>
  <c r="M18" i="10" a="1"/>
  <c r="K18" i="10" a="1"/>
  <c r="L18" i="12" a="1"/>
  <c r="K18" i="12" a="1"/>
  <c r="N18" i="12" a="1"/>
  <c r="M18" i="12" a="1"/>
  <c r="L18" i="13" a="1"/>
  <c r="K18" i="13" a="1"/>
  <c r="N18" i="13" a="1"/>
  <c r="M18" i="13" a="1"/>
  <c r="K17" i="14" a="1"/>
  <c r="N17" i="14" a="1"/>
  <c r="L17" i="14" a="1"/>
  <c r="M17" i="14" a="1"/>
  <c r="L17" i="15" a="1"/>
  <c r="K17" i="15" a="1"/>
  <c r="M17" i="15" a="1"/>
  <c r="L20" i="17" a="1"/>
  <c r="L19" i="17" a="1"/>
  <c r="K19" i="17" a="1"/>
  <c r="J18" i="17" a="1"/>
  <c r="L17" i="17" a="1"/>
  <c r="J16" i="17" a="1"/>
  <c r="K16" i="17" a="1"/>
  <c r="L16" i="17" a="1"/>
  <c r="I16" i="17" a="1"/>
  <c r="L15" i="17" a="1"/>
  <c r="L14" i="17" a="1"/>
  <c r="L13" i="17" a="1"/>
  <c r="L12" i="17" a="1"/>
  <c r="L11" i="17" a="1"/>
  <c r="L10" i="17" a="1"/>
  <c r="L9" i="17" a="1"/>
  <c r="K9" i="17" a="1"/>
  <c r="I9" i="17" a="1"/>
  <c r="J9" i="17" a="1"/>
  <c r="L8" i="17" a="1"/>
  <c r="K8" i="17" a="1"/>
  <c r="J8" i="17" a="1"/>
  <c r="I8" i="17" a="1"/>
  <c r="L7" i="17" a="1"/>
  <c r="I7" i="17" a="1"/>
  <c r="K7" i="17" a="1"/>
  <c r="J7" i="17" a="1"/>
  <c r="L5" i="17" a="1"/>
  <c r="K6" i="17" a="1"/>
  <c r="I6" i="17" a="1"/>
  <c r="L6" i="17" a="1"/>
  <c r="J6" i="17" a="1"/>
  <c r="I5" i="17" a="1"/>
  <c r="K5" i="17" a="1"/>
  <c r="J5" i="17" a="1"/>
  <c r="L4" i="17" a="1"/>
  <c r="K4" i="17" a="1"/>
  <c r="V12" i="16" l="1"/>
  <c r="V7" i="16"/>
  <c r="V11" i="16"/>
  <c r="V15" i="16"/>
  <c r="V10" i="16"/>
  <c r="V14" i="16"/>
  <c r="V9" i="16"/>
  <c r="V8" i="16"/>
  <c r="V13" i="16"/>
  <c r="V16" i="16"/>
  <c r="V15" i="15"/>
  <c r="V15" i="14"/>
  <c r="V16" i="13"/>
  <c r="V16" i="12"/>
  <c r="V16" i="11"/>
  <c r="V16" i="10"/>
  <c r="V15" i="9"/>
  <c r="V15" i="8"/>
  <c r="V16" i="7"/>
  <c r="V16" i="6"/>
  <c r="V16" i="5"/>
  <c r="V16" i="4"/>
  <c r="V16" i="2"/>
  <c r="U16" i="15"/>
  <c r="U16" i="14"/>
  <c r="U17" i="12"/>
  <c r="U17" i="10"/>
  <c r="U17" i="13"/>
  <c r="U17" i="11"/>
  <c r="U16" i="9"/>
  <c r="U16" i="8"/>
  <c r="U17" i="7"/>
  <c r="U17" i="5"/>
  <c r="U17" i="6"/>
  <c r="U17" i="4"/>
  <c r="U17" i="2"/>
  <c r="P7" i="16"/>
  <c r="H8" i="16"/>
  <c r="M18" i="2"/>
  <c r="T18" i="2" s="1"/>
  <c r="K18" i="2"/>
  <c r="R18" i="2" s="1"/>
  <c r="N18" i="2"/>
  <c r="Q18" i="2" s="1"/>
  <c r="L18" i="2"/>
  <c r="S18" i="2" s="1"/>
  <c r="I20" i="2"/>
  <c r="M18" i="4"/>
  <c r="T18" i="4" s="1"/>
  <c r="N18" i="4"/>
  <c r="Q18" i="4" s="1"/>
  <c r="K18" i="4"/>
  <c r="R18" i="4" s="1"/>
  <c r="L18" i="4"/>
  <c r="S18" i="4" s="1"/>
  <c r="I20" i="4"/>
  <c r="M18" i="5"/>
  <c r="T18" i="5" s="1"/>
  <c r="K18" i="5"/>
  <c r="R18" i="5" s="1"/>
  <c r="L18" i="5"/>
  <c r="S18" i="5" s="1"/>
  <c r="N18" i="5"/>
  <c r="Q18" i="5" s="1"/>
  <c r="I20" i="5"/>
  <c r="K18" i="6"/>
  <c r="R18" i="6" s="1"/>
  <c r="N18" i="6"/>
  <c r="Q18" i="6" s="1"/>
  <c r="M18" i="6"/>
  <c r="T18" i="6" s="1"/>
  <c r="L18" i="6"/>
  <c r="S18" i="6" s="1"/>
  <c r="I20" i="6"/>
  <c r="N18" i="7"/>
  <c r="Q18" i="7" s="1"/>
  <c r="K18" i="7"/>
  <c r="R18" i="7" s="1"/>
  <c r="M18" i="7"/>
  <c r="T18" i="7" s="1"/>
  <c r="L18" i="7"/>
  <c r="S18" i="7" s="1"/>
  <c r="I20" i="7"/>
  <c r="M17" i="8"/>
  <c r="T17" i="8" s="1"/>
  <c r="N17" i="8"/>
  <c r="Q17" i="8" s="1"/>
  <c r="L17" i="8"/>
  <c r="S17" i="8" s="1"/>
  <c r="K17" i="8"/>
  <c r="R17" i="8" s="1"/>
  <c r="I19" i="8"/>
  <c r="K17" i="9"/>
  <c r="R17" i="9" s="1"/>
  <c r="L17" i="9"/>
  <c r="S17" i="9" s="1"/>
  <c r="M17" i="9"/>
  <c r="T17" i="9" s="1"/>
  <c r="N17" i="9"/>
  <c r="Q17" i="9" s="1"/>
  <c r="I19" i="9"/>
  <c r="M18" i="11"/>
  <c r="T18" i="11" s="1"/>
  <c r="N18" i="11"/>
  <c r="Q18" i="11" s="1"/>
  <c r="L18" i="11"/>
  <c r="S18" i="11" s="1"/>
  <c r="K18" i="11"/>
  <c r="R18" i="11" s="1"/>
  <c r="I20" i="11"/>
  <c r="K18" i="10"/>
  <c r="R18" i="10" s="1"/>
  <c r="M18" i="10"/>
  <c r="T18" i="10" s="1"/>
  <c r="L18" i="10"/>
  <c r="S18" i="10" s="1"/>
  <c r="N18" i="10"/>
  <c r="Q18" i="10" s="1"/>
  <c r="I20" i="10"/>
  <c r="M18" i="12"/>
  <c r="T18" i="12" s="1"/>
  <c r="N18" i="12"/>
  <c r="Q18" i="12" s="1"/>
  <c r="K18" i="12"/>
  <c r="R18" i="12" s="1"/>
  <c r="L18" i="12"/>
  <c r="S18" i="12" s="1"/>
  <c r="I20" i="12"/>
  <c r="M18" i="13"/>
  <c r="T18" i="13" s="1"/>
  <c r="N18" i="13"/>
  <c r="Q18" i="13" s="1"/>
  <c r="K18" i="13"/>
  <c r="R18" i="13" s="1"/>
  <c r="L18" i="13"/>
  <c r="S18" i="13" s="1"/>
  <c r="I20" i="13"/>
  <c r="M17" i="14"/>
  <c r="T17" i="14" s="1"/>
  <c r="L17" i="14"/>
  <c r="S17" i="14" s="1"/>
  <c r="N17" i="14"/>
  <c r="Q17" i="14" s="1"/>
  <c r="K17" i="14"/>
  <c r="R17" i="14" s="1"/>
  <c r="I19" i="14"/>
  <c r="I19" i="15"/>
  <c r="M17" i="15"/>
  <c r="T17" i="15" s="1"/>
  <c r="K17" i="15"/>
  <c r="R17" i="15" s="1"/>
  <c r="L17" i="15"/>
  <c r="S17" i="15" s="1"/>
  <c r="L20" i="17"/>
  <c r="Q20" i="17" s="1"/>
  <c r="L19" i="17"/>
  <c r="Q19" i="17" s="1"/>
  <c r="K19" i="17"/>
  <c r="T19" i="17" s="1"/>
  <c r="J18" i="17"/>
  <c r="S18" i="17" s="1"/>
  <c r="L17" i="17"/>
  <c r="Q17" i="17" s="1"/>
  <c r="I16" i="17"/>
  <c r="R16" i="17" s="1"/>
  <c r="L16" i="17"/>
  <c r="Q16" i="17" s="1"/>
  <c r="K16" i="17"/>
  <c r="T16" i="17" s="1"/>
  <c r="J16" i="17"/>
  <c r="S16" i="17" s="1"/>
  <c r="L15" i="17"/>
  <c r="Q15" i="17" s="1"/>
  <c r="L14" i="17"/>
  <c r="Q14" i="17" s="1"/>
  <c r="L13" i="17"/>
  <c r="Q13" i="17" s="1"/>
  <c r="L12" i="17"/>
  <c r="Q12" i="17" s="1"/>
  <c r="L11" i="17"/>
  <c r="Q11" i="17" s="1"/>
  <c r="L10" i="17"/>
  <c r="Q10" i="17" s="1"/>
  <c r="J9" i="17"/>
  <c r="S9" i="17" s="1"/>
  <c r="I9" i="17"/>
  <c r="R9" i="17" s="1"/>
  <c r="K9" i="17"/>
  <c r="T9" i="17" s="1"/>
  <c r="L9" i="17"/>
  <c r="Q9" i="17" s="1"/>
  <c r="I8" i="17"/>
  <c r="R8" i="17" s="1"/>
  <c r="J8" i="17"/>
  <c r="S8" i="17" s="1"/>
  <c r="K8" i="17"/>
  <c r="T8" i="17" s="1"/>
  <c r="L8" i="17"/>
  <c r="Q8" i="17" s="1"/>
  <c r="J7" i="17"/>
  <c r="S7" i="17" s="1"/>
  <c r="K7" i="17"/>
  <c r="T7" i="17" s="1"/>
  <c r="I7" i="17"/>
  <c r="R7" i="17" s="1"/>
  <c r="L7" i="17"/>
  <c r="Q7" i="17" s="1"/>
  <c r="L5" i="17"/>
  <c r="Q5" i="17" s="1"/>
  <c r="J6" i="17"/>
  <c r="S6" i="17" s="1"/>
  <c r="L6" i="17"/>
  <c r="Q6" i="17" s="1"/>
  <c r="I6" i="17"/>
  <c r="R6" i="17" s="1"/>
  <c r="K6" i="17"/>
  <c r="T6" i="17" s="1"/>
  <c r="J5" i="17"/>
  <c r="S5" i="17" s="1"/>
  <c r="K5" i="17"/>
  <c r="T5" i="17" s="1"/>
  <c r="I5" i="17"/>
  <c r="R5" i="17" s="1"/>
  <c r="L4" i="17"/>
  <c r="Q4" i="17" s="1"/>
  <c r="K4" i="17"/>
  <c r="T4" i="17" s="1"/>
  <c r="AC20" i="18"/>
  <c r="AN25" i="18"/>
  <c r="AN29" i="18"/>
  <c r="AN35" i="18"/>
  <c r="AN12" i="18"/>
  <c r="AN53" i="18"/>
  <c r="AN42" i="18"/>
  <c r="AN44" i="18"/>
  <c r="AN10" i="18"/>
  <c r="AN34" i="18"/>
  <c r="AN4" i="18"/>
  <c r="AM49" i="18"/>
  <c r="X52" i="18"/>
  <c r="W6" i="18"/>
  <c r="AL34" i="18"/>
  <c r="AK8" i="18"/>
  <c r="V39" i="18"/>
  <c r="AJ5" i="18"/>
  <c r="U22" i="18"/>
  <c r="T11" i="18"/>
  <c r="AI37" i="18"/>
  <c r="S12" i="18"/>
  <c r="AH50" i="18"/>
  <c r="AG59" i="18"/>
  <c r="Q21" i="18"/>
  <c r="AF45" i="18"/>
  <c r="AE57" i="18"/>
  <c r="P58" i="18"/>
  <c r="AB44" i="18"/>
  <c r="O51" i="18"/>
  <c r="AD43" i="18"/>
  <c r="N17" i="18"/>
  <c r="M29" i="18"/>
  <c r="AA29" i="18"/>
  <c r="L57" i="18"/>
  <c r="K19" i="2" a="1"/>
  <c r="L19" i="2" a="1"/>
  <c r="N19" i="2" a="1"/>
  <c r="M19" i="2" a="1"/>
  <c r="N19" i="4" a="1"/>
  <c r="K19" i="4" a="1"/>
  <c r="L19" i="4" a="1"/>
  <c r="M19" i="4" a="1"/>
  <c r="L19" i="5" a="1"/>
  <c r="N19" i="5" a="1"/>
  <c r="K19" i="5" a="1"/>
  <c r="M19" i="5" a="1"/>
  <c r="M19" i="6" a="1"/>
  <c r="K19" i="6" a="1"/>
  <c r="L19" i="6" a="1"/>
  <c r="N19" i="6" a="1"/>
  <c r="K19" i="7" a="1"/>
  <c r="L19" i="7" a="1"/>
  <c r="M19" i="7" a="1"/>
  <c r="N19" i="7" a="1"/>
  <c r="M18" i="8" a="1"/>
  <c r="L18" i="8" a="1"/>
  <c r="N18" i="8" a="1"/>
  <c r="K18" i="8" a="1"/>
  <c r="M18" i="9" a="1"/>
  <c r="K18" i="9" a="1"/>
  <c r="N18" i="9" a="1"/>
  <c r="L18" i="9" a="1"/>
  <c r="K19" i="11" a="1"/>
  <c r="L19" i="11" a="1"/>
  <c r="M19" i="11" a="1"/>
  <c r="N19" i="11" a="1"/>
  <c r="K19" i="10" a="1"/>
  <c r="L19" i="10" a="1"/>
  <c r="N19" i="10" a="1"/>
  <c r="M19" i="10" a="1"/>
  <c r="L19" i="12" a="1"/>
  <c r="N19" i="12" a="1"/>
  <c r="K19" i="12" a="1"/>
  <c r="M19" i="12" a="1"/>
  <c r="L19" i="13" a="1"/>
  <c r="N19" i="13" a="1"/>
  <c r="K19" i="13" a="1"/>
  <c r="M19" i="13" a="1"/>
  <c r="K18" i="14" a="1"/>
  <c r="N18" i="14" a="1"/>
  <c r="L18" i="14" a="1"/>
  <c r="M18" i="14" a="1"/>
  <c r="K18" i="15" a="1"/>
  <c r="M18" i="15" a="1"/>
  <c r="L18" i="15" a="1"/>
  <c r="I20" i="17" a="1"/>
  <c r="J20" i="17" a="1"/>
  <c r="K20" i="17" a="1"/>
  <c r="J19" i="17" a="1"/>
  <c r="I19" i="17" a="1"/>
  <c r="I18" i="17" a="1"/>
  <c r="K18" i="17" a="1"/>
  <c r="L18" i="17" a="1"/>
  <c r="I17" i="17" a="1"/>
  <c r="J17" i="17" a="1"/>
  <c r="K17" i="17" a="1"/>
  <c r="J15" i="17" a="1"/>
  <c r="K15" i="17" a="1"/>
  <c r="I15" i="17" a="1"/>
  <c r="I14" i="17" a="1"/>
  <c r="K14" i="17" a="1"/>
  <c r="J14" i="17" a="1"/>
  <c r="I13" i="17" a="1"/>
  <c r="J13" i="17" a="1"/>
  <c r="K13" i="17" a="1"/>
  <c r="I12" i="17" a="1"/>
  <c r="K12" i="17" a="1"/>
  <c r="J12" i="17" a="1"/>
  <c r="J11" i="17" a="1"/>
  <c r="I11" i="17" a="1"/>
  <c r="K11" i="17" a="1"/>
  <c r="I10" i="17" a="1"/>
  <c r="J10" i="17" a="1"/>
  <c r="K10" i="17" a="1"/>
  <c r="J4" i="17" a="1"/>
  <c r="V16" i="15" l="1"/>
  <c r="V16" i="14"/>
  <c r="V17" i="13"/>
  <c r="V17" i="12"/>
  <c r="V17" i="11"/>
  <c r="V17" i="10"/>
  <c r="V16" i="9"/>
  <c r="V16" i="8"/>
  <c r="V17" i="7"/>
  <c r="V17" i="6"/>
  <c r="V17" i="5"/>
  <c r="V17" i="4"/>
  <c r="V17" i="2"/>
  <c r="U8" i="17"/>
  <c r="U6" i="17"/>
  <c r="U17" i="14"/>
  <c r="U7" i="17"/>
  <c r="U9" i="17"/>
  <c r="U17" i="15"/>
  <c r="U18" i="13"/>
  <c r="U18" i="11"/>
  <c r="U18" i="12"/>
  <c r="U18" i="10"/>
  <c r="U17" i="9"/>
  <c r="U17" i="8"/>
  <c r="U18" i="7"/>
  <c r="U18" i="6"/>
  <c r="U18" i="5"/>
  <c r="U18" i="4"/>
  <c r="U18" i="2"/>
  <c r="P8" i="16"/>
  <c r="H9" i="16"/>
  <c r="M19" i="2"/>
  <c r="T19" i="2" s="1"/>
  <c r="N19" i="2"/>
  <c r="Q19" i="2" s="1"/>
  <c r="L19" i="2"/>
  <c r="S19" i="2" s="1"/>
  <c r="K19" i="2"/>
  <c r="R19" i="2" s="1"/>
  <c r="I21" i="2"/>
  <c r="M19" i="4"/>
  <c r="T19" i="4" s="1"/>
  <c r="L19" i="4"/>
  <c r="S19" i="4" s="1"/>
  <c r="K19" i="4"/>
  <c r="R19" i="4" s="1"/>
  <c r="N19" i="4"/>
  <c r="Q19" i="4" s="1"/>
  <c r="I21" i="4"/>
  <c r="M19" i="5"/>
  <c r="T19" i="5" s="1"/>
  <c r="K19" i="5"/>
  <c r="R19" i="5" s="1"/>
  <c r="N19" i="5"/>
  <c r="Q19" i="5" s="1"/>
  <c r="L19" i="5"/>
  <c r="S19" i="5" s="1"/>
  <c r="I21" i="5"/>
  <c r="N19" i="6"/>
  <c r="Q19" i="6" s="1"/>
  <c r="L19" i="6"/>
  <c r="S19" i="6" s="1"/>
  <c r="K19" i="6"/>
  <c r="R19" i="6" s="1"/>
  <c r="M19" i="6"/>
  <c r="T19" i="6" s="1"/>
  <c r="I21" i="6"/>
  <c r="N19" i="7"/>
  <c r="Q19" i="7" s="1"/>
  <c r="M19" i="7"/>
  <c r="T19" i="7" s="1"/>
  <c r="L19" i="7"/>
  <c r="S19" i="7" s="1"/>
  <c r="K19" i="7"/>
  <c r="R19" i="7" s="1"/>
  <c r="I21" i="7"/>
  <c r="K18" i="8"/>
  <c r="R18" i="8" s="1"/>
  <c r="N18" i="8"/>
  <c r="Q18" i="8" s="1"/>
  <c r="L18" i="8"/>
  <c r="S18" i="8" s="1"/>
  <c r="M18" i="8"/>
  <c r="T18" i="8" s="1"/>
  <c r="I20" i="8"/>
  <c r="L18" i="9"/>
  <c r="S18" i="9" s="1"/>
  <c r="N18" i="9"/>
  <c r="Q18" i="9" s="1"/>
  <c r="K18" i="9"/>
  <c r="R18" i="9" s="1"/>
  <c r="M18" i="9"/>
  <c r="T18" i="9" s="1"/>
  <c r="I20" i="9"/>
  <c r="N19" i="11"/>
  <c r="Q19" i="11" s="1"/>
  <c r="M19" i="11"/>
  <c r="T19" i="11" s="1"/>
  <c r="L19" i="11"/>
  <c r="S19" i="11" s="1"/>
  <c r="K19" i="11"/>
  <c r="R19" i="11" s="1"/>
  <c r="I21" i="11"/>
  <c r="M19" i="10"/>
  <c r="T19" i="10" s="1"/>
  <c r="N19" i="10"/>
  <c r="Q19" i="10" s="1"/>
  <c r="L19" i="10"/>
  <c r="S19" i="10" s="1"/>
  <c r="K19" i="10"/>
  <c r="R19" i="10" s="1"/>
  <c r="I21" i="10"/>
  <c r="M19" i="12"/>
  <c r="T19" i="12" s="1"/>
  <c r="K19" i="12"/>
  <c r="R19" i="12" s="1"/>
  <c r="N19" i="12"/>
  <c r="Q19" i="12" s="1"/>
  <c r="L19" i="12"/>
  <c r="S19" i="12" s="1"/>
  <c r="I21" i="12"/>
  <c r="M19" i="13"/>
  <c r="T19" i="13" s="1"/>
  <c r="K19" i="13"/>
  <c r="R19" i="13" s="1"/>
  <c r="N19" i="13"/>
  <c r="Q19" i="13" s="1"/>
  <c r="L19" i="13"/>
  <c r="S19" i="13" s="1"/>
  <c r="I21" i="13"/>
  <c r="M18" i="14"/>
  <c r="T18" i="14" s="1"/>
  <c r="L18" i="14"/>
  <c r="S18" i="14" s="1"/>
  <c r="N18" i="14"/>
  <c r="Q18" i="14" s="1"/>
  <c r="K18" i="14"/>
  <c r="R18" i="14" s="1"/>
  <c r="I20" i="14"/>
  <c r="I20" i="15"/>
  <c r="L18" i="15"/>
  <c r="S18" i="15" s="1"/>
  <c r="M18" i="15"/>
  <c r="T18" i="15" s="1"/>
  <c r="K18" i="15"/>
  <c r="R18" i="15" s="1"/>
  <c r="K20" i="17"/>
  <c r="T20" i="17" s="1"/>
  <c r="J20" i="17"/>
  <c r="S20" i="17" s="1"/>
  <c r="I20" i="17"/>
  <c r="R20" i="17" s="1"/>
  <c r="U21" i="17" s="1"/>
  <c r="I19" i="17"/>
  <c r="R19" i="17" s="1"/>
  <c r="J19" i="17"/>
  <c r="S19" i="17" s="1"/>
  <c r="L18" i="17"/>
  <c r="Q18" i="17" s="1"/>
  <c r="K18" i="17"/>
  <c r="T18" i="17" s="1"/>
  <c r="I18" i="17"/>
  <c r="R18" i="17" s="1"/>
  <c r="K17" i="17"/>
  <c r="T17" i="17" s="1"/>
  <c r="J17" i="17"/>
  <c r="S17" i="17" s="1"/>
  <c r="I17" i="17"/>
  <c r="R17" i="17" s="1"/>
  <c r="I15" i="17"/>
  <c r="R15" i="17" s="1"/>
  <c r="U16" i="17" s="1"/>
  <c r="K15" i="17"/>
  <c r="T15" i="17" s="1"/>
  <c r="J15" i="17"/>
  <c r="S15" i="17" s="1"/>
  <c r="J14" i="17"/>
  <c r="S14" i="17" s="1"/>
  <c r="K14" i="17"/>
  <c r="T14" i="17" s="1"/>
  <c r="I14" i="17"/>
  <c r="R14" i="17" s="1"/>
  <c r="K13" i="17"/>
  <c r="T13" i="17" s="1"/>
  <c r="J13" i="17"/>
  <c r="S13" i="17" s="1"/>
  <c r="I13" i="17"/>
  <c r="R13" i="17" s="1"/>
  <c r="J12" i="17"/>
  <c r="S12" i="17" s="1"/>
  <c r="K12" i="17"/>
  <c r="T12" i="17" s="1"/>
  <c r="I12" i="17"/>
  <c r="R12" i="17" s="1"/>
  <c r="K11" i="17"/>
  <c r="T11" i="17" s="1"/>
  <c r="I11" i="17"/>
  <c r="R11" i="17" s="1"/>
  <c r="J11" i="17"/>
  <c r="S11" i="17" s="1"/>
  <c r="K10" i="17"/>
  <c r="T10" i="17" s="1"/>
  <c r="J10" i="17"/>
  <c r="S10" i="17" s="1"/>
  <c r="I10" i="17"/>
  <c r="R10" i="17" s="1"/>
  <c r="J4" i="17"/>
  <c r="S4" i="17" s="1"/>
  <c r="AC29" i="18"/>
  <c r="M10" i="18"/>
  <c r="Z20" i="18"/>
  <c r="Z59" i="18"/>
  <c r="AO54" i="18"/>
  <c r="AO48" i="18"/>
  <c r="AO15" i="18"/>
  <c r="Z44" i="18"/>
  <c r="Z32" i="18"/>
  <c r="Z49" i="18"/>
  <c r="Z27" i="18"/>
  <c r="Z55" i="18"/>
  <c r="AO17" i="18"/>
  <c r="AO19" i="18"/>
  <c r="AO41" i="18"/>
  <c r="AO9" i="18"/>
  <c r="AO59" i="18"/>
  <c r="Z19" i="18"/>
  <c r="Z41" i="18"/>
  <c r="Z35" i="18"/>
  <c r="Z31" i="18"/>
  <c r="AO12" i="18"/>
  <c r="AO11" i="18"/>
  <c r="AO27" i="18"/>
  <c r="AO44" i="18"/>
  <c r="AO35" i="18"/>
  <c r="AO32" i="18"/>
  <c r="AO7" i="18"/>
  <c r="AO55" i="18"/>
  <c r="AO31" i="18"/>
  <c r="AO10" i="18"/>
  <c r="Z9" i="18"/>
  <c r="Z54" i="18"/>
  <c r="Z48" i="18"/>
  <c r="Z17" i="18"/>
  <c r="Z7" i="18"/>
  <c r="Z15" i="18"/>
  <c r="Z10" i="18"/>
  <c r="AO22" i="18"/>
  <c r="AO52" i="18"/>
  <c r="AO23" i="18"/>
  <c r="AO56" i="18"/>
  <c r="Z56" i="18"/>
  <c r="AO45" i="18"/>
  <c r="AO33" i="18"/>
  <c r="Z52" i="18"/>
  <c r="Z28" i="18"/>
  <c r="X43" i="18"/>
  <c r="AO6" i="18"/>
  <c r="AO24" i="18"/>
  <c r="AO16" i="18"/>
  <c r="Z22" i="18"/>
  <c r="AO14" i="18"/>
  <c r="AO25" i="18"/>
  <c r="AO21" i="18"/>
  <c r="Z29" i="18"/>
  <c r="Z40" i="18"/>
  <c r="AO47" i="18"/>
  <c r="AO38" i="18"/>
  <c r="Z50" i="18"/>
  <c r="AO26" i="18"/>
  <c r="AO50" i="18"/>
  <c r="Z6" i="18"/>
  <c r="Z12" i="18"/>
  <c r="Z23" i="18"/>
  <c r="Z47" i="18"/>
  <c r="Z39" i="18"/>
  <c r="AO29" i="18"/>
  <c r="AO43" i="18"/>
  <c r="Z42" i="18"/>
  <c r="Z11" i="18"/>
  <c r="Z24" i="18"/>
  <c r="Z58" i="18"/>
  <c r="Z14" i="18"/>
  <c r="Z43" i="18"/>
  <c r="AO42" i="18"/>
  <c r="Z26" i="18"/>
  <c r="AO39" i="18"/>
  <c r="Z16" i="18"/>
  <c r="Z33" i="18"/>
  <c r="Z38" i="18"/>
  <c r="Z34" i="18"/>
  <c r="Z21" i="18"/>
  <c r="Z45" i="18"/>
  <c r="Z25" i="18"/>
  <c r="AM52" i="18"/>
  <c r="W49" i="18"/>
  <c r="AL6" i="18"/>
  <c r="AK39" i="18"/>
  <c r="V53" i="18"/>
  <c r="AJ22" i="18"/>
  <c r="U55" i="18"/>
  <c r="AI11" i="18"/>
  <c r="T27" i="18"/>
  <c r="AH12" i="18"/>
  <c r="S6" i="18"/>
  <c r="R31" i="18"/>
  <c r="AF21" i="18"/>
  <c r="Q52" i="18"/>
  <c r="P11" i="18"/>
  <c r="AE58" i="18"/>
  <c r="AB51" i="18"/>
  <c r="O24" i="18"/>
  <c r="AD17" i="18"/>
  <c r="N42" i="18"/>
  <c r="L32" i="18"/>
  <c r="AA57" i="18"/>
  <c r="M20" i="2" a="1"/>
  <c r="L20" i="2" a="1"/>
  <c r="K20" i="2" a="1"/>
  <c r="N20" i="2" a="1"/>
  <c r="K20" i="4" a="1"/>
  <c r="L20" i="4" a="1"/>
  <c r="M20" i="4" a="1"/>
  <c r="N20" i="4" a="1"/>
  <c r="M20" i="5" a="1"/>
  <c r="L20" i="5" a="1"/>
  <c r="N20" i="5" a="1"/>
  <c r="K20" i="5" a="1"/>
  <c r="K20" i="6" a="1"/>
  <c r="L20" i="6" a="1"/>
  <c r="M20" i="6" a="1"/>
  <c r="N20" i="6" a="1"/>
  <c r="M20" i="7" a="1"/>
  <c r="K20" i="7" a="1"/>
  <c r="L20" i="7" a="1"/>
  <c r="N20" i="7" a="1"/>
  <c r="L19" i="8" a="1"/>
  <c r="K19" i="8" a="1"/>
  <c r="N19" i="8" a="1"/>
  <c r="M19" i="8" a="1"/>
  <c r="L19" i="9" a="1"/>
  <c r="K19" i="9" a="1"/>
  <c r="M19" i="9" a="1"/>
  <c r="N19" i="9" a="1"/>
  <c r="M20" i="11" a="1"/>
  <c r="K20" i="11" a="1"/>
  <c r="L20" i="11" a="1"/>
  <c r="N20" i="11" a="1"/>
  <c r="M20" i="10" a="1"/>
  <c r="L20" i="10" a="1"/>
  <c r="K20" i="10" a="1"/>
  <c r="N20" i="10" a="1"/>
  <c r="M20" i="12" a="1"/>
  <c r="K20" i="12" a="1"/>
  <c r="L20" i="12" a="1"/>
  <c r="N20" i="12" a="1"/>
  <c r="M20" i="13" a="1"/>
  <c r="L20" i="13" a="1"/>
  <c r="N20" i="13" a="1"/>
  <c r="K20" i="13" a="1"/>
  <c r="L19" i="14" a="1"/>
  <c r="M19" i="14" a="1"/>
  <c r="K19" i="14" a="1"/>
  <c r="N19" i="14" a="1"/>
  <c r="I4" i="17" a="1"/>
  <c r="V6" i="17" l="1"/>
  <c r="V8" i="17"/>
  <c r="V9" i="17"/>
  <c r="V7" i="17"/>
  <c r="V17" i="15"/>
  <c r="V17" i="14"/>
  <c r="V18" i="13"/>
  <c r="V18" i="12"/>
  <c r="V18" i="11"/>
  <c r="V18" i="10"/>
  <c r="V17" i="9"/>
  <c r="V17" i="8"/>
  <c r="V18" i="7"/>
  <c r="V18" i="6"/>
  <c r="V18" i="5"/>
  <c r="V18" i="4"/>
  <c r="V16" i="17"/>
  <c r="V18" i="2"/>
  <c r="U18" i="14"/>
  <c r="U10" i="17"/>
  <c r="V21" i="17"/>
  <c r="U17" i="17"/>
  <c r="U19" i="17"/>
  <c r="U20" i="17"/>
  <c r="U12" i="17"/>
  <c r="U18" i="17"/>
  <c r="U15" i="17"/>
  <c r="U13" i="17"/>
  <c r="U14" i="17"/>
  <c r="U11" i="17"/>
  <c r="U19" i="6"/>
  <c r="U18" i="15"/>
  <c r="U19" i="13"/>
  <c r="U19" i="12"/>
  <c r="U19" i="11"/>
  <c r="U19" i="10"/>
  <c r="U18" i="9"/>
  <c r="U19" i="7"/>
  <c r="U18" i="8"/>
  <c r="U19" i="2"/>
  <c r="U19" i="5"/>
  <c r="U19" i="4"/>
  <c r="P9" i="16"/>
  <c r="H10" i="16"/>
  <c r="N20" i="2"/>
  <c r="Q20" i="2" s="1"/>
  <c r="K20" i="2"/>
  <c r="R20" i="2" s="1"/>
  <c r="L20" i="2"/>
  <c r="S20" i="2" s="1"/>
  <c r="M20" i="2"/>
  <c r="T20" i="2" s="1"/>
  <c r="I22" i="2"/>
  <c r="N20" i="4"/>
  <c r="Q20" i="4" s="1"/>
  <c r="M20" i="4"/>
  <c r="T20" i="4" s="1"/>
  <c r="L20" i="4"/>
  <c r="S20" i="4" s="1"/>
  <c r="K20" i="4"/>
  <c r="R20" i="4" s="1"/>
  <c r="I22" i="4"/>
  <c r="K20" i="5"/>
  <c r="R20" i="5" s="1"/>
  <c r="N20" i="5"/>
  <c r="Q20" i="5" s="1"/>
  <c r="L20" i="5"/>
  <c r="S20" i="5" s="1"/>
  <c r="M20" i="5"/>
  <c r="T20" i="5" s="1"/>
  <c r="I22" i="5"/>
  <c r="N20" i="6"/>
  <c r="Q20" i="6" s="1"/>
  <c r="M20" i="6"/>
  <c r="T20" i="6" s="1"/>
  <c r="L20" i="6"/>
  <c r="S20" i="6" s="1"/>
  <c r="K20" i="6"/>
  <c r="R20" i="6" s="1"/>
  <c r="I22" i="6"/>
  <c r="N20" i="7"/>
  <c r="Q20" i="7" s="1"/>
  <c r="L20" i="7"/>
  <c r="S20" i="7" s="1"/>
  <c r="K20" i="7"/>
  <c r="R20" i="7" s="1"/>
  <c r="M20" i="7"/>
  <c r="T20" i="7" s="1"/>
  <c r="I22" i="7"/>
  <c r="M19" i="8"/>
  <c r="T19" i="8" s="1"/>
  <c r="N19" i="8"/>
  <c r="Q19" i="8" s="1"/>
  <c r="K19" i="8"/>
  <c r="R19" i="8" s="1"/>
  <c r="L19" i="8"/>
  <c r="S19" i="8" s="1"/>
  <c r="I21" i="8"/>
  <c r="N19" i="9"/>
  <c r="Q19" i="9" s="1"/>
  <c r="M19" i="9"/>
  <c r="T19" i="9" s="1"/>
  <c r="K19" i="9"/>
  <c r="R19" i="9" s="1"/>
  <c r="L19" i="9"/>
  <c r="S19" i="9" s="1"/>
  <c r="I21" i="9"/>
  <c r="N20" i="11"/>
  <c r="Q20" i="11" s="1"/>
  <c r="L20" i="11"/>
  <c r="S20" i="11" s="1"/>
  <c r="K20" i="11"/>
  <c r="R20" i="11" s="1"/>
  <c r="M20" i="11"/>
  <c r="T20" i="11" s="1"/>
  <c r="I22" i="11"/>
  <c r="N20" i="10"/>
  <c r="Q20" i="10" s="1"/>
  <c r="K20" i="10"/>
  <c r="R20" i="10" s="1"/>
  <c r="L20" i="10"/>
  <c r="S20" i="10" s="1"/>
  <c r="M20" i="10"/>
  <c r="T20" i="10" s="1"/>
  <c r="I22" i="10"/>
  <c r="N20" i="12"/>
  <c r="Q20" i="12" s="1"/>
  <c r="L20" i="12"/>
  <c r="S20" i="12" s="1"/>
  <c r="K20" i="12"/>
  <c r="R20" i="12" s="1"/>
  <c r="M20" i="12"/>
  <c r="T20" i="12" s="1"/>
  <c r="I22" i="12"/>
  <c r="K20" i="13"/>
  <c r="R20" i="13" s="1"/>
  <c r="N20" i="13"/>
  <c r="Q20" i="13" s="1"/>
  <c r="L20" i="13"/>
  <c r="S20" i="13" s="1"/>
  <c r="M20" i="13"/>
  <c r="T20" i="13" s="1"/>
  <c r="I22" i="13"/>
  <c r="N19" i="14"/>
  <c r="Q19" i="14" s="1"/>
  <c r="K19" i="14"/>
  <c r="R19" i="14" s="1"/>
  <c r="M19" i="14"/>
  <c r="T19" i="14" s="1"/>
  <c r="L19" i="14"/>
  <c r="S19" i="14" s="1"/>
  <c r="I21" i="14"/>
  <c r="I21" i="15"/>
  <c r="I4" i="17"/>
  <c r="R4" i="17" s="1"/>
  <c r="L3" i="17"/>
  <c r="K3" i="17"/>
  <c r="AC10" i="18"/>
  <c r="AO34" i="18"/>
  <c r="Z18" i="18"/>
  <c r="Z57" i="18"/>
  <c r="Z51" i="18"/>
  <c r="Z46" i="18"/>
  <c r="Z53" i="18"/>
  <c r="AO58" i="18"/>
  <c r="AO40" i="18"/>
  <c r="AO49" i="18"/>
  <c r="Z13" i="18"/>
  <c r="AO20" i="18"/>
  <c r="Z30" i="18"/>
  <c r="Z36" i="18"/>
  <c r="Z4" i="18"/>
  <c r="AO28" i="18"/>
  <c r="Z8" i="18"/>
  <c r="AM43" i="18"/>
  <c r="X28" i="18"/>
  <c r="W13" i="18"/>
  <c r="AL49" i="18"/>
  <c r="AK53" i="18"/>
  <c r="V51" i="18"/>
  <c r="U20" i="18"/>
  <c r="AJ55" i="18"/>
  <c r="AI27" i="18"/>
  <c r="T35" i="18"/>
  <c r="AH6" i="18"/>
  <c r="S33" i="18"/>
  <c r="AG31" i="18"/>
  <c r="R39" i="18"/>
  <c r="Q59" i="18"/>
  <c r="AF52" i="18"/>
  <c r="P22" i="18"/>
  <c r="AE11" i="18"/>
  <c r="O59" i="18"/>
  <c r="AB24" i="18"/>
  <c r="AD42" i="18"/>
  <c r="N51" i="18"/>
  <c r="L34" i="18"/>
  <c r="M34" i="18"/>
  <c r="AA32" i="18"/>
  <c r="L21" i="2" a="1"/>
  <c r="M21" i="2" a="1"/>
  <c r="K21" i="2" a="1"/>
  <c r="N21" i="2" a="1"/>
  <c r="M21" i="4" a="1"/>
  <c r="L21" i="4" a="1"/>
  <c r="N21" i="4" a="1"/>
  <c r="K21" i="4" a="1"/>
  <c r="M21" i="5" a="1"/>
  <c r="K21" i="5" a="1"/>
  <c r="L21" i="5" a="1"/>
  <c r="N21" i="5" a="1"/>
  <c r="N21" i="6" a="1"/>
  <c r="K21" i="6" a="1"/>
  <c r="L21" i="6" a="1"/>
  <c r="M21" i="6" a="1"/>
  <c r="M21" i="7" a="1"/>
  <c r="L21" i="7" a="1"/>
  <c r="K21" i="7" a="1"/>
  <c r="N21" i="7" a="1"/>
  <c r="L20" i="8" a="1"/>
  <c r="M20" i="8" a="1"/>
  <c r="N20" i="8" a="1"/>
  <c r="K20" i="8" a="1"/>
  <c r="N20" i="9" a="1"/>
  <c r="M20" i="9" a="1"/>
  <c r="L20" i="9" a="1"/>
  <c r="K20" i="9" a="1"/>
  <c r="M21" i="11" a="1"/>
  <c r="L21" i="11" a="1"/>
  <c r="K21" i="11" a="1"/>
  <c r="N21" i="11" a="1"/>
  <c r="K21" i="10" a="1"/>
  <c r="N21" i="10" a="1"/>
  <c r="L21" i="10" a="1"/>
  <c r="M21" i="10" a="1"/>
  <c r="K21" i="12" a="1"/>
  <c r="M21" i="12" a="1"/>
  <c r="L21" i="12" a="1"/>
  <c r="N21" i="12" a="1"/>
  <c r="L21" i="13" a="1"/>
  <c r="M21" i="13" a="1"/>
  <c r="N21" i="13" a="1"/>
  <c r="K21" i="13" a="1"/>
  <c r="M20" i="14" a="1"/>
  <c r="K20" i="14" a="1"/>
  <c r="L20" i="14" a="1"/>
  <c r="N20" i="14" a="1"/>
  <c r="M19" i="15" a="1"/>
  <c r="K19" i="15" a="1"/>
  <c r="L19" i="15" a="1"/>
  <c r="J3" i="17" a="1"/>
  <c r="I3" i="17" a="1"/>
  <c r="V15" i="17" l="1"/>
  <c r="V18" i="17"/>
  <c r="V20" i="17"/>
  <c r="V19" i="17"/>
  <c r="V13" i="17"/>
  <c r="V17" i="17"/>
  <c r="V10" i="17"/>
  <c r="V12" i="17"/>
  <c r="V11" i="17"/>
  <c r="V14" i="17"/>
  <c r="V18" i="15"/>
  <c r="V18" i="14"/>
  <c r="V19" i="13"/>
  <c r="V19" i="12"/>
  <c r="V19" i="11"/>
  <c r="V19" i="10"/>
  <c r="V18" i="9"/>
  <c r="V18" i="8"/>
  <c r="V19" i="7"/>
  <c r="V19" i="6"/>
  <c r="V19" i="5"/>
  <c r="V19" i="4"/>
  <c r="U20" i="13"/>
  <c r="V19" i="2"/>
  <c r="U19" i="14"/>
  <c r="U5" i="17"/>
  <c r="U20" i="12"/>
  <c r="U20" i="11"/>
  <c r="U20" i="10"/>
  <c r="U19" i="9"/>
  <c r="U19" i="8"/>
  <c r="U20" i="5"/>
  <c r="U20" i="7"/>
  <c r="U20" i="6"/>
  <c r="U20" i="4"/>
  <c r="U20" i="2"/>
  <c r="P10" i="16"/>
  <c r="H11" i="16"/>
  <c r="N21" i="2"/>
  <c r="Q21" i="2" s="1"/>
  <c r="K21" i="2"/>
  <c r="R21" i="2" s="1"/>
  <c r="M21" i="2"/>
  <c r="T21" i="2" s="1"/>
  <c r="L21" i="2"/>
  <c r="S21" i="2" s="1"/>
  <c r="I23" i="2"/>
  <c r="K21" i="4"/>
  <c r="R21" i="4" s="1"/>
  <c r="N21" i="4"/>
  <c r="Q21" i="4" s="1"/>
  <c r="L21" i="4"/>
  <c r="S21" i="4" s="1"/>
  <c r="M21" i="4"/>
  <c r="T21" i="4" s="1"/>
  <c r="I23" i="4"/>
  <c r="N21" i="5"/>
  <c r="Q21" i="5" s="1"/>
  <c r="L21" i="5"/>
  <c r="S21" i="5" s="1"/>
  <c r="K21" i="5"/>
  <c r="R21" i="5" s="1"/>
  <c r="M21" i="5"/>
  <c r="T21" i="5" s="1"/>
  <c r="I23" i="5"/>
  <c r="M21" i="6"/>
  <c r="T21" i="6" s="1"/>
  <c r="L21" i="6"/>
  <c r="S21" i="6" s="1"/>
  <c r="K21" i="6"/>
  <c r="R21" i="6" s="1"/>
  <c r="N21" i="6"/>
  <c r="Q21" i="6" s="1"/>
  <c r="I23" i="6"/>
  <c r="N21" i="7"/>
  <c r="Q21" i="7" s="1"/>
  <c r="K21" i="7"/>
  <c r="R21" i="7" s="1"/>
  <c r="L21" i="7"/>
  <c r="S21" i="7" s="1"/>
  <c r="M21" i="7"/>
  <c r="T21" i="7" s="1"/>
  <c r="I23" i="7"/>
  <c r="K20" i="8"/>
  <c r="R20" i="8" s="1"/>
  <c r="N20" i="8"/>
  <c r="Q20" i="8" s="1"/>
  <c r="M20" i="8"/>
  <c r="T20" i="8" s="1"/>
  <c r="L20" i="8"/>
  <c r="S20" i="8" s="1"/>
  <c r="I22" i="8"/>
  <c r="K20" i="9"/>
  <c r="R20" i="9" s="1"/>
  <c r="L20" i="9"/>
  <c r="S20" i="9" s="1"/>
  <c r="M20" i="9"/>
  <c r="T20" i="9" s="1"/>
  <c r="N20" i="9"/>
  <c r="Q20" i="9" s="1"/>
  <c r="I22" i="9"/>
  <c r="N21" i="11"/>
  <c r="Q21" i="11" s="1"/>
  <c r="K21" i="11"/>
  <c r="R21" i="11" s="1"/>
  <c r="L21" i="11"/>
  <c r="S21" i="11" s="1"/>
  <c r="M21" i="11"/>
  <c r="T21" i="11" s="1"/>
  <c r="I23" i="11"/>
  <c r="M21" i="10"/>
  <c r="T21" i="10" s="1"/>
  <c r="L21" i="10"/>
  <c r="S21" i="10" s="1"/>
  <c r="N21" i="10"/>
  <c r="Q21" i="10" s="1"/>
  <c r="K21" i="10"/>
  <c r="R21" i="10" s="1"/>
  <c r="I23" i="10"/>
  <c r="N21" i="12"/>
  <c r="Q21" i="12" s="1"/>
  <c r="L21" i="12"/>
  <c r="S21" i="12" s="1"/>
  <c r="M21" i="12"/>
  <c r="T21" i="12" s="1"/>
  <c r="K21" i="12"/>
  <c r="R21" i="12" s="1"/>
  <c r="I23" i="12"/>
  <c r="K21" i="13"/>
  <c r="R21" i="13" s="1"/>
  <c r="N21" i="13"/>
  <c r="Q21" i="13" s="1"/>
  <c r="M21" i="13"/>
  <c r="T21" i="13" s="1"/>
  <c r="L21" i="13"/>
  <c r="S21" i="13" s="1"/>
  <c r="I23" i="13"/>
  <c r="N20" i="14"/>
  <c r="Q20" i="14" s="1"/>
  <c r="L20" i="14"/>
  <c r="S20" i="14" s="1"/>
  <c r="K20" i="14"/>
  <c r="R20" i="14" s="1"/>
  <c r="M20" i="14"/>
  <c r="T20" i="14" s="1"/>
  <c r="I22" i="14"/>
  <c r="I22" i="15"/>
  <c r="L19" i="15"/>
  <c r="S19" i="15" s="1"/>
  <c r="K19" i="15"/>
  <c r="R19" i="15" s="1"/>
  <c r="M19" i="15"/>
  <c r="T19" i="15" s="1"/>
  <c r="J3" i="17"/>
  <c r="S3" i="17" s="1"/>
  <c r="I3" i="17"/>
  <c r="R3" i="17" s="1"/>
  <c r="U4" i="17" s="1"/>
  <c r="AC34" i="18"/>
  <c r="AO46" i="18"/>
  <c r="Z37" i="18"/>
  <c r="Z5" i="18"/>
  <c r="AO53" i="18"/>
  <c r="AO8" i="18"/>
  <c r="AO51" i="18"/>
  <c r="AO4" i="18"/>
  <c r="AO13" i="18"/>
  <c r="AO18" i="18"/>
  <c r="AO30" i="18"/>
  <c r="AO57" i="18"/>
  <c r="AO36" i="18"/>
  <c r="AM28" i="18"/>
  <c r="W23" i="18"/>
  <c r="AL13" i="18"/>
  <c r="AK51" i="18"/>
  <c r="V36" i="18"/>
  <c r="U32" i="18"/>
  <c r="AJ20" i="18"/>
  <c r="T17" i="18"/>
  <c r="AI35" i="18"/>
  <c r="AH33" i="18"/>
  <c r="S20" i="18"/>
  <c r="AG39" i="18"/>
  <c r="R11" i="18"/>
  <c r="Q56" i="18"/>
  <c r="AF59" i="18"/>
  <c r="AE22" i="18"/>
  <c r="P40" i="18"/>
  <c r="O46" i="18"/>
  <c r="AB59" i="18"/>
  <c r="AD51" i="18"/>
  <c r="N35" i="18"/>
  <c r="L47" i="18"/>
  <c r="M8" i="18"/>
  <c r="AA34" i="18"/>
  <c r="L22" i="2" a="1"/>
  <c r="M22" i="2" a="1"/>
  <c r="N22" i="2" a="1"/>
  <c r="K22" i="2" a="1"/>
  <c r="N22" i="4" a="1"/>
  <c r="M22" i="4" a="1"/>
  <c r="L22" i="4" a="1"/>
  <c r="K22" i="4" a="1"/>
  <c r="N22" i="5" a="1"/>
  <c r="M22" i="5" a="1"/>
  <c r="L22" i="5" a="1"/>
  <c r="K22" i="5" a="1"/>
  <c r="N22" i="6" a="1"/>
  <c r="M22" i="6" a="1"/>
  <c r="L22" i="6" a="1"/>
  <c r="K22" i="6" a="1"/>
  <c r="N22" i="7" a="1"/>
  <c r="M22" i="7" a="1"/>
  <c r="L22" i="7" a="1"/>
  <c r="K22" i="7" a="1"/>
  <c r="M21" i="8" a="1"/>
  <c r="L21" i="8" a="1"/>
  <c r="K21" i="8" a="1"/>
  <c r="N21" i="8" a="1"/>
  <c r="N21" i="9" a="1"/>
  <c r="M21" i="9" a="1"/>
  <c r="L21" i="9" a="1"/>
  <c r="K21" i="9" a="1"/>
  <c r="N22" i="11" a="1"/>
  <c r="M22" i="11" a="1"/>
  <c r="L22" i="11" a="1"/>
  <c r="K22" i="11" a="1"/>
  <c r="N22" i="10" a="1"/>
  <c r="M22" i="10" a="1"/>
  <c r="K22" i="10" a="1"/>
  <c r="L22" i="10" a="1"/>
  <c r="N22" i="12" a="1"/>
  <c r="M22" i="12" a="1"/>
  <c r="L22" i="12" a="1"/>
  <c r="K22" i="12" a="1"/>
  <c r="N22" i="13" a="1"/>
  <c r="M22" i="13" a="1"/>
  <c r="L22" i="13" a="1"/>
  <c r="K22" i="13" a="1"/>
  <c r="M21" i="14" a="1"/>
  <c r="L21" i="14" a="1"/>
  <c r="K21" i="14" a="1"/>
  <c r="N21" i="14" a="1"/>
  <c r="K21" i="15" a="1"/>
  <c r="M21" i="15" a="1"/>
  <c r="L21" i="15" a="1"/>
  <c r="L20" i="15" a="1"/>
  <c r="K20" i="15" a="1"/>
  <c r="M20" i="15" a="1"/>
  <c r="V5" i="17" l="1"/>
  <c r="V19" i="14"/>
  <c r="V20" i="13"/>
  <c r="V20" i="12"/>
  <c r="V20" i="11"/>
  <c r="V20" i="10"/>
  <c r="V19" i="9"/>
  <c r="V19" i="8"/>
  <c r="V20" i="7"/>
  <c r="V20" i="6"/>
  <c r="V20" i="5"/>
  <c r="V20" i="4"/>
  <c r="V4" i="17"/>
  <c r="V20" i="2"/>
  <c r="U19" i="15"/>
  <c r="U20" i="14"/>
  <c r="U21" i="13"/>
  <c r="U21" i="11"/>
  <c r="U21" i="12"/>
  <c r="U20" i="9"/>
  <c r="U21" i="10"/>
  <c r="U20" i="8"/>
  <c r="U21" i="7"/>
  <c r="U21" i="6"/>
  <c r="U21" i="4"/>
  <c r="U21" i="5"/>
  <c r="U21" i="2"/>
  <c r="P11" i="16"/>
  <c r="H12" i="16"/>
  <c r="K22" i="2"/>
  <c r="R22" i="2" s="1"/>
  <c r="N22" i="2"/>
  <c r="Q22" i="2" s="1"/>
  <c r="M22" i="2"/>
  <c r="T22" i="2" s="1"/>
  <c r="L22" i="2"/>
  <c r="S22" i="2" s="1"/>
  <c r="I24" i="2"/>
  <c r="K22" i="4"/>
  <c r="R22" i="4" s="1"/>
  <c r="L22" i="4"/>
  <c r="S22" i="4" s="1"/>
  <c r="M22" i="4"/>
  <c r="T22" i="4" s="1"/>
  <c r="N22" i="4"/>
  <c r="Q22" i="4" s="1"/>
  <c r="I24" i="4"/>
  <c r="K22" i="5"/>
  <c r="R22" i="5" s="1"/>
  <c r="L22" i="5"/>
  <c r="S22" i="5" s="1"/>
  <c r="M22" i="5"/>
  <c r="T22" i="5" s="1"/>
  <c r="N22" i="5"/>
  <c r="Q22" i="5" s="1"/>
  <c r="I24" i="5"/>
  <c r="K22" i="6"/>
  <c r="R22" i="6" s="1"/>
  <c r="L22" i="6"/>
  <c r="S22" i="6" s="1"/>
  <c r="M22" i="6"/>
  <c r="T22" i="6" s="1"/>
  <c r="N22" i="6"/>
  <c r="Q22" i="6" s="1"/>
  <c r="I24" i="6"/>
  <c r="K22" i="7"/>
  <c r="R22" i="7" s="1"/>
  <c r="L22" i="7"/>
  <c r="S22" i="7" s="1"/>
  <c r="M22" i="7"/>
  <c r="T22" i="7" s="1"/>
  <c r="N22" i="7"/>
  <c r="Q22" i="7" s="1"/>
  <c r="I24" i="7"/>
  <c r="N21" i="8"/>
  <c r="Q21" i="8" s="1"/>
  <c r="K21" i="8"/>
  <c r="R21" i="8" s="1"/>
  <c r="L21" i="8"/>
  <c r="S21" i="8" s="1"/>
  <c r="M21" i="8"/>
  <c r="T21" i="8" s="1"/>
  <c r="I23" i="8"/>
  <c r="K21" i="9"/>
  <c r="R21" i="9" s="1"/>
  <c r="L21" i="9"/>
  <c r="S21" i="9" s="1"/>
  <c r="M21" i="9"/>
  <c r="T21" i="9" s="1"/>
  <c r="N21" i="9"/>
  <c r="Q21" i="9" s="1"/>
  <c r="I23" i="9"/>
  <c r="K22" i="11"/>
  <c r="R22" i="11" s="1"/>
  <c r="L22" i="11"/>
  <c r="S22" i="11" s="1"/>
  <c r="M22" i="11"/>
  <c r="T22" i="11" s="1"/>
  <c r="N22" i="11"/>
  <c r="Q22" i="11" s="1"/>
  <c r="I24" i="11"/>
  <c r="L22" i="10"/>
  <c r="S22" i="10" s="1"/>
  <c r="K22" i="10"/>
  <c r="R22" i="10" s="1"/>
  <c r="M22" i="10"/>
  <c r="T22" i="10" s="1"/>
  <c r="N22" i="10"/>
  <c r="Q22" i="10" s="1"/>
  <c r="I24" i="10"/>
  <c r="K22" i="12"/>
  <c r="R22" i="12" s="1"/>
  <c r="L22" i="12"/>
  <c r="S22" i="12" s="1"/>
  <c r="M22" i="12"/>
  <c r="T22" i="12" s="1"/>
  <c r="N22" i="12"/>
  <c r="Q22" i="12" s="1"/>
  <c r="I24" i="12"/>
  <c r="K22" i="13"/>
  <c r="R22" i="13" s="1"/>
  <c r="L22" i="13"/>
  <c r="S22" i="13" s="1"/>
  <c r="M22" i="13"/>
  <c r="T22" i="13" s="1"/>
  <c r="N22" i="13"/>
  <c r="Q22" i="13" s="1"/>
  <c r="I24" i="13"/>
  <c r="N21" i="14"/>
  <c r="Q21" i="14" s="1"/>
  <c r="K21" i="14"/>
  <c r="R21" i="14" s="1"/>
  <c r="L21" i="14"/>
  <c r="S21" i="14" s="1"/>
  <c r="M21" i="14"/>
  <c r="T21" i="14" s="1"/>
  <c r="I23" i="14"/>
  <c r="I23" i="15"/>
  <c r="L21" i="15"/>
  <c r="S21" i="15" s="1"/>
  <c r="M21" i="15"/>
  <c r="T21" i="15" s="1"/>
  <c r="K21" i="15"/>
  <c r="R21" i="15" s="1"/>
  <c r="M20" i="15"/>
  <c r="T20" i="15" s="1"/>
  <c r="K20" i="15"/>
  <c r="R20" i="15" s="1"/>
  <c r="L20" i="15"/>
  <c r="S20" i="15" s="1"/>
  <c r="AC8" i="18"/>
  <c r="AO5" i="18"/>
  <c r="X26" i="18"/>
  <c r="AO37" i="18"/>
  <c r="W32" i="18"/>
  <c r="AL23" i="18"/>
  <c r="AK36" i="18"/>
  <c r="V46" i="18"/>
  <c r="U16" i="18"/>
  <c r="AJ32" i="18"/>
  <c r="T52" i="18"/>
  <c r="AI17" i="18"/>
  <c r="S16" i="18"/>
  <c r="AH20" i="18"/>
  <c r="R29" i="18"/>
  <c r="AG11" i="18"/>
  <c r="Q32" i="18"/>
  <c r="AF56" i="18"/>
  <c r="P12" i="18"/>
  <c r="AE40" i="18"/>
  <c r="AB46" i="18"/>
  <c r="O43" i="18"/>
  <c r="N44" i="18"/>
  <c r="AD35" i="18"/>
  <c r="M30" i="18"/>
  <c r="AA47" i="18"/>
  <c r="L41" i="18"/>
  <c r="L23" i="2" a="1"/>
  <c r="M23" i="2" a="1"/>
  <c r="K23" i="2" a="1"/>
  <c r="N23" i="2" a="1"/>
  <c r="N23" i="4" a="1"/>
  <c r="L23" i="4" a="1"/>
  <c r="K23" i="4" a="1"/>
  <c r="M23" i="4" a="1"/>
  <c r="L23" i="5" a="1"/>
  <c r="K23" i="5" a="1"/>
  <c r="N23" i="5" a="1"/>
  <c r="M23" i="5" a="1"/>
  <c r="N23" i="6" a="1"/>
  <c r="M23" i="6" a="1"/>
  <c r="L23" i="6" a="1"/>
  <c r="K23" i="6" a="1"/>
  <c r="N23" i="7" a="1"/>
  <c r="M23" i="7" a="1"/>
  <c r="K23" i="7" a="1"/>
  <c r="L23" i="7" a="1"/>
  <c r="N22" i="8" a="1"/>
  <c r="L22" i="8" a="1"/>
  <c r="M22" i="8" a="1"/>
  <c r="K22" i="8" a="1"/>
  <c r="N22" i="9" a="1"/>
  <c r="K22" i="9" a="1"/>
  <c r="L22" i="9" a="1"/>
  <c r="M22" i="9" a="1"/>
  <c r="L23" i="11" a="1"/>
  <c r="N23" i="11" a="1"/>
  <c r="K23" i="11" a="1"/>
  <c r="M23" i="11" a="1"/>
  <c r="M23" i="10" a="1"/>
  <c r="K23" i="10" a="1"/>
  <c r="N23" i="10" a="1"/>
  <c r="L23" i="10" a="1"/>
  <c r="M23" i="12" a="1"/>
  <c r="K23" i="12" a="1"/>
  <c r="L23" i="12" a="1"/>
  <c r="N23" i="12" a="1"/>
  <c r="N23" i="13" a="1"/>
  <c r="M23" i="13" a="1"/>
  <c r="K23" i="13" a="1"/>
  <c r="L23" i="13" a="1"/>
  <c r="N22" i="14" a="1"/>
  <c r="K22" i="14" a="1"/>
  <c r="M22" i="14" a="1"/>
  <c r="L22" i="14" a="1"/>
  <c r="L22" i="15" a="1"/>
  <c r="K22" i="15" a="1"/>
  <c r="M22" i="15" a="1"/>
  <c r="V19" i="15" l="1"/>
  <c r="V20" i="14"/>
  <c r="V21" i="13"/>
  <c r="V21" i="12"/>
  <c r="V21" i="11"/>
  <c r="V21" i="10"/>
  <c r="V20" i="9"/>
  <c r="V20" i="8"/>
  <c r="V21" i="7"/>
  <c r="V21" i="6"/>
  <c r="V21" i="5"/>
  <c r="V21" i="4"/>
  <c r="U22" i="10"/>
  <c r="V21" i="2"/>
  <c r="U21" i="15"/>
  <c r="U20" i="15"/>
  <c r="U21" i="14"/>
  <c r="U22" i="13"/>
  <c r="U22" i="12"/>
  <c r="U22" i="5"/>
  <c r="U22" i="11"/>
  <c r="U21" i="9"/>
  <c r="U21" i="8"/>
  <c r="U22" i="7"/>
  <c r="U22" i="6"/>
  <c r="U22" i="4"/>
  <c r="U22" i="2"/>
  <c r="P12" i="16"/>
  <c r="H13" i="16"/>
  <c r="N23" i="2"/>
  <c r="Q23" i="2" s="1"/>
  <c r="K23" i="2"/>
  <c r="R23" i="2" s="1"/>
  <c r="M23" i="2"/>
  <c r="T23" i="2" s="1"/>
  <c r="L23" i="2"/>
  <c r="S23" i="2" s="1"/>
  <c r="I25" i="2"/>
  <c r="M23" i="4"/>
  <c r="T23" i="4" s="1"/>
  <c r="K23" i="4"/>
  <c r="R23" i="4" s="1"/>
  <c r="L23" i="4"/>
  <c r="S23" i="4" s="1"/>
  <c r="N23" i="4"/>
  <c r="Q23" i="4" s="1"/>
  <c r="I25" i="4"/>
  <c r="M23" i="5"/>
  <c r="T23" i="5" s="1"/>
  <c r="N23" i="5"/>
  <c r="Q23" i="5" s="1"/>
  <c r="K23" i="5"/>
  <c r="R23" i="5" s="1"/>
  <c r="L23" i="5"/>
  <c r="S23" i="5" s="1"/>
  <c r="I25" i="5"/>
  <c r="K23" i="6"/>
  <c r="R23" i="6" s="1"/>
  <c r="L23" i="6"/>
  <c r="S23" i="6" s="1"/>
  <c r="M23" i="6"/>
  <c r="T23" i="6" s="1"/>
  <c r="N23" i="6"/>
  <c r="Q23" i="6" s="1"/>
  <c r="I25" i="6"/>
  <c r="L23" i="7"/>
  <c r="S23" i="7" s="1"/>
  <c r="K23" i="7"/>
  <c r="R23" i="7" s="1"/>
  <c r="M23" i="7"/>
  <c r="T23" i="7" s="1"/>
  <c r="N23" i="7"/>
  <c r="Q23" i="7" s="1"/>
  <c r="I25" i="7"/>
  <c r="K22" i="8"/>
  <c r="R22" i="8" s="1"/>
  <c r="M22" i="8"/>
  <c r="T22" i="8" s="1"/>
  <c r="L22" i="8"/>
  <c r="S22" i="8" s="1"/>
  <c r="N22" i="8"/>
  <c r="Q22" i="8" s="1"/>
  <c r="I24" i="8"/>
  <c r="M22" i="9"/>
  <c r="T22" i="9" s="1"/>
  <c r="L22" i="9"/>
  <c r="S22" i="9" s="1"/>
  <c r="K22" i="9"/>
  <c r="R22" i="9" s="1"/>
  <c r="N22" i="9"/>
  <c r="Q22" i="9" s="1"/>
  <c r="I24" i="9"/>
  <c r="M23" i="11"/>
  <c r="T23" i="11" s="1"/>
  <c r="K23" i="11"/>
  <c r="R23" i="11" s="1"/>
  <c r="N23" i="11"/>
  <c r="Q23" i="11" s="1"/>
  <c r="L23" i="11"/>
  <c r="S23" i="11" s="1"/>
  <c r="I25" i="11"/>
  <c r="L23" i="10"/>
  <c r="S23" i="10" s="1"/>
  <c r="N23" i="10"/>
  <c r="Q23" i="10" s="1"/>
  <c r="K23" i="10"/>
  <c r="R23" i="10" s="1"/>
  <c r="M23" i="10"/>
  <c r="T23" i="10" s="1"/>
  <c r="I25" i="10"/>
  <c r="N23" i="12"/>
  <c r="Q23" i="12" s="1"/>
  <c r="L23" i="12"/>
  <c r="S23" i="12" s="1"/>
  <c r="K23" i="12"/>
  <c r="R23" i="12" s="1"/>
  <c r="M23" i="12"/>
  <c r="T23" i="12" s="1"/>
  <c r="I25" i="12"/>
  <c r="L23" i="13"/>
  <c r="S23" i="13" s="1"/>
  <c r="K23" i="13"/>
  <c r="R23" i="13" s="1"/>
  <c r="M23" i="13"/>
  <c r="T23" i="13" s="1"/>
  <c r="N23" i="13"/>
  <c r="Q23" i="13" s="1"/>
  <c r="I25" i="13"/>
  <c r="L22" i="14"/>
  <c r="S22" i="14" s="1"/>
  <c r="M22" i="14"/>
  <c r="T22" i="14" s="1"/>
  <c r="K22" i="14"/>
  <c r="R22" i="14" s="1"/>
  <c r="N22" i="14"/>
  <c r="Q22" i="14" s="1"/>
  <c r="I24" i="14"/>
  <c r="I24" i="15"/>
  <c r="M22" i="15"/>
  <c r="T22" i="15" s="1"/>
  <c r="K22" i="15"/>
  <c r="R22" i="15" s="1"/>
  <c r="L22" i="15"/>
  <c r="S22" i="15" s="1"/>
  <c r="AC30" i="18"/>
  <c r="Q10" i="18"/>
  <c r="AM26" i="18"/>
  <c r="X27" i="18"/>
  <c r="X24" i="18"/>
  <c r="AL32" i="18"/>
  <c r="W8" i="18"/>
  <c r="V42" i="18"/>
  <c r="AK46" i="18"/>
  <c r="U59" i="18"/>
  <c r="AJ16" i="18"/>
  <c r="AI52" i="18"/>
  <c r="T59" i="18"/>
  <c r="S8" i="18"/>
  <c r="AH16" i="18"/>
  <c r="R14" i="18"/>
  <c r="AG29" i="18"/>
  <c r="AF32" i="18"/>
  <c r="AE12" i="18"/>
  <c r="P29" i="18"/>
  <c r="O21" i="18"/>
  <c r="AB43" i="18"/>
  <c r="AD44" i="18"/>
  <c r="N34" i="18"/>
  <c r="M46" i="18"/>
  <c r="AA41" i="18"/>
  <c r="L42" i="18"/>
  <c r="L24" i="2" a="1"/>
  <c r="K24" i="2" a="1"/>
  <c r="M24" i="2" a="1"/>
  <c r="N24" i="2" a="1"/>
  <c r="N24" i="4" a="1"/>
  <c r="K24" i="4" a="1"/>
  <c r="M24" i="4" a="1"/>
  <c r="L24" i="4" a="1"/>
  <c r="M24" i="5" a="1"/>
  <c r="N24" i="5" a="1"/>
  <c r="K24" i="5" a="1"/>
  <c r="L24" i="5" a="1"/>
  <c r="L24" i="6" a="1"/>
  <c r="M24" i="6" a="1"/>
  <c r="N24" i="6" a="1"/>
  <c r="K24" i="6" a="1"/>
  <c r="N24" i="7" a="1"/>
  <c r="M24" i="7" a="1"/>
  <c r="K24" i="7" a="1"/>
  <c r="L24" i="7" a="1"/>
  <c r="M23" i="8" a="1"/>
  <c r="L23" i="8" a="1"/>
  <c r="N23" i="8" a="1"/>
  <c r="K23" i="8" a="1"/>
  <c r="M23" i="9" a="1"/>
  <c r="L23" i="9" a="1"/>
  <c r="K23" i="9" a="1"/>
  <c r="N23" i="9" a="1"/>
  <c r="N24" i="11" a="1"/>
  <c r="L24" i="11" a="1"/>
  <c r="M24" i="11" a="1"/>
  <c r="K24" i="11" a="1"/>
  <c r="L24" i="10" a="1"/>
  <c r="N24" i="10" a="1"/>
  <c r="M24" i="10" a="1"/>
  <c r="K24" i="10" a="1"/>
  <c r="M24" i="12" a="1"/>
  <c r="N24" i="12" a="1"/>
  <c r="L24" i="12" a="1"/>
  <c r="K24" i="12" a="1"/>
  <c r="N24" i="13" a="1"/>
  <c r="K24" i="13" a="1"/>
  <c r="M24" i="13" a="1"/>
  <c r="L24" i="13" a="1"/>
  <c r="N23" i="14" a="1"/>
  <c r="M23" i="14" a="1"/>
  <c r="L23" i="14" a="1"/>
  <c r="K23" i="14" a="1"/>
  <c r="V20" i="15" l="1"/>
  <c r="V21" i="15"/>
  <c r="V21" i="14"/>
  <c r="V22" i="13"/>
  <c r="V22" i="12"/>
  <c r="V22" i="11"/>
  <c r="V22" i="10"/>
  <c r="V21" i="9"/>
  <c r="V21" i="8"/>
  <c r="V22" i="7"/>
  <c r="V22" i="6"/>
  <c r="V22" i="5"/>
  <c r="V22" i="4"/>
  <c r="U23" i="13"/>
  <c r="V22" i="2"/>
  <c r="U22" i="15"/>
  <c r="U22" i="14"/>
  <c r="U23" i="12"/>
  <c r="U23" i="11"/>
  <c r="U23" i="10"/>
  <c r="U22" i="8"/>
  <c r="U22" i="9"/>
  <c r="U23" i="7"/>
  <c r="U23" i="6"/>
  <c r="U23" i="5"/>
  <c r="U23" i="4"/>
  <c r="U23" i="2"/>
  <c r="P13" i="16"/>
  <c r="H14" i="16"/>
  <c r="N24" i="2"/>
  <c r="Q24" i="2" s="1"/>
  <c r="M24" i="2"/>
  <c r="T24" i="2" s="1"/>
  <c r="K24" i="2"/>
  <c r="R24" i="2" s="1"/>
  <c r="L24" i="2"/>
  <c r="S24" i="2" s="1"/>
  <c r="I26" i="2"/>
  <c r="L24" i="4"/>
  <c r="S24" i="4" s="1"/>
  <c r="M24" i="4"/>
  <c r="T24" i="4" s="1"/>
  <c r="K24" i="4"/>
  <c r="R24" i="4" s="1"/>
  <c r="N24" i="4"/>
  <c r="Q24" i="4" s="1"/>
  <c r="I26" i="4"/>
  <c r="L24" i="5"/>
  <c r="S24" i="5" s="1"/>
  <c r="K24" i="5"/>
  <c r="R24" i="5" s="1"/>
  <c r="N24" i="5"/>
  <c r="Q24" i="5" s="1"/>
  <c r="M24" i="5"/>
  <c r="T24" i="5" s="1"/>
  <c r="I26" i="5"/>
  <c r="K24" i="6"/>
  <c r="R24" i="6" s="1"/>
  <c r="N24" i="6"/>
  <c r="Q24" i="6" s="1"/>
  <c r="M24" i="6"/>
  <c r="T24" i="6" s="1"/>
  <c r="L24" i="6"/>
  <c r="S24" i="6" s="1"/>
  <c r="I26" i="6"/>
  <c r="L24" i="7"/>
  <c r="S24" i="7" s="1"/>
  <c r="K24" i="7"/>
  <c r="R24" i="7" s="1"/>
  <c r="M24" i="7"/>
  <c r="T24" i="7" s="1"/>
  <c r="N24" i="7"/>
  <c r="Q24" i="7" s="1"/>
  <c r="I26" i="7"/>
  <c r="K23" i="8"/>
  <c r="R23" i="8" s="1"/>
  <c r="N23" i="8"/>
  <c r="Q23" i="8" s="1"/>
  <c r="L23" i="8"/>
  <c r="S23" i="8" s="1"/>
  <c r="M23" i="8"/>
  <c r="T23" i="8" s="1"/>
  <c r="I25" i="8"/>
  <c r="N23" i="9"/>
  <c r="Q23" i="9" s="1"/>
  <c r="K23" i="9"/>
  <c r="R23" i="9" s="1"/>
  <c r="L23" i="9"/>
  <c r="S23" i="9" s="1"/>
  <c r="M23" i="9"/>
  <c r="T23" i="9" s="1"/>
  <c r="I25" i="9"/>
  <c r="K24" i="11"/>
  <c r="R24" i="11" s="1"/>
  <c r="M24" i="11"/>
  <c r="T24" i="11" s="1"/>
  <c r="L24" i="11"/>
  <c r="S24" i="11" s="1"/>
  <c r="N24" i="11"/>
  <c r="Q24" i="11" s="1"/>
  <c r="I26" i="11"/>
  <c r="K24" i="10"/>
  <c r="R24" i="10" s="1"/>
  <c r="M24" i="10"/>
  <c r="T24" i="10" s="1"/>
  <c r="N24" i="10"/>
  <c r="Q24" i="10" s="1"/>
  <c r="L24" i="10"/>
  <c r="S24" i="10" s="1"/>
  <c r="I26" i="10"/>
  <c r="K24" i="12"/>
  <c r="R24" i="12" s="1"/>
  <c r="L24" i="12"/>
  <c r="S24" i="12" s="1"/>
  <c r="N24" i="12"/>
  <c r="Q24" i="12" s="1"/>
  <c r="M24" i="12"/>
  <c r="T24" i="12" s="1"/>
  <c r="I26" i="12"/>
  <c r="L24" i="13"/>
  <c r="S24" i="13" s="1"/>
  <c r="M24" i="13"/>
  <c r="T24" i="13" s="1"/>
  <c r="K24" i="13"/>
  <c r="R24" i="13" s="1"/>
  <c r="N24" i="13"/>
  <c r="Q24" i="13" s="1"/>
  <c r="I26" i="13"/>
  <c r="K23" i="14"/>
  <c r="R23" i="14" s="1"/>
  <c r="L23" i="14"/>
  <c r="S23" i="14" s="1"/>
  <c r="M23" i="14"/>
  <c r="T23" i="14" s="1"/>
  <c r="N23" i="14"/>
  <c r="Q23" i="14" s="1"/>
  <c r="I25" i="14"/>
  <c r="I25" i="15"/>
  <c r="G17" i="16"/>
  <c r="AC46" i="18"/>
  <c r="AF10" i="18"/>
  <c r="AM24" i="18"/>
  <c r="AM27" i="18"/>
  <c r="X34" i="18"/>
  <c r="W27" i="18"/>
  <c r="AL8" i="18"/>
  <c r="V57" i="18"/>
  <c r="AK42" i="18"/>
  <c r="U4" i="18"/>
  <c r="AJ59" i="18"/>
  <c r="AI59" i="18"/>
  <c r="T30" i="18"/>
  <c r="S58" i="18"/>
  <c r="AH8" i="18"/>
  <c r="AG14" i="18"/>
  <c r="R48" i="18"/>
  <c r="Q17" i="18"/>
  <c r="AE29" i="18"/>
  <c r="P18" i="18"/>
  <c r="O57" i="18"/>
  <c r="AB21" i="18"/>
  <c r="N24" i="18"/>
  <c r="AD34" i="18"/>
  <c r="M25" i="18"/>
  <c r="AA42" i="18"/>
  <c r="L58" i="18"/>
  <c r="M25" i="2" a="1"/>
  <c r="N25" i="2" a="1"/>
  <c r="L25" i="2" a="1"/>
  <c r="K25" i="2" a="1"/>
  <c r="L25" i="4" a="1"/>
  <c r="N25" i="4" a="1"/>
  <c r="K25" i="4" a="1"/>
  <c r="M25" i="4" a="1"/>
  <c r="N25" i="5" a="1"/>
  <c r="M25" i="5" a="1"/>
  <c r="L25" i="5" a="1"/>
  <c r="K25" i="5" a="1"/>
  <c r="K25" i="6" a="1"/>
  <c r="L25" i="6" a="1"/>
  <c r="N25" i="6" a="1"/>
  <c r="M25" i="6" a="1"/>
  <c r="N25" i="7" a="1"/>
  <c r="K25" i="7" a="1"/>
  <c r="L25" i="7" a="1"/>
  <c r="M25" i="7" a="1"/>
  <c r="K24" i="8" a="1"/>
  <c r="N24" i="8" a="1"/>
  <c r="M24" i="8" a="1"/>
  <c r="L24" i="8" a="1"/>
  <c r="N24" i="9" a="1"/>
  <c r="M24" i="9" a="1"/>
  <c r="K24" i="9" a="1"/>
  <c r="L24" i="9" a="1"/>
  <c r="L25" i="11" a="1"/>
  <c r="M25" i="11" a="1"/>
  <c r="N25" i="11" a="1"/>
  <c r="K25" i="11" a="1"/>
  <c r="L25" i="10" a="1"/>
  <c r="K25" i="10" a="1"/>
  <c r="N25" i="10" a="1"/>
  <c r="M25" i="10" a="1"/>
  <c r="N25" i="12" a="1"/>
  <c r="L25" i="12" a="1"/>
  <c r="K25" i="12" a="1"/>
  <c r="M25" i="12" a="1"/>
  <c r="M25" i="13" a="1"/>
  <c r="K25" i="13" a="1"/>
  <c r="N25" i="13" a="1"/>
  <c r="L25" i="13" a="1"/>
  <c r="M24" i="14" a="1"/>
  <c r="L24" i="14" a="1"/>
  <c r="N24" i="14" a="1"/>
  <c r="K24" i="14" a="1"/>
  <c r="L23" i="15" a="1"/>
  <c r="M23" i="15" a="1"/>
  <c r="K23" i="15" a="1"/>
  <c r="I17" i="16" a="1"/>
  <c r="J17" i="16" a="1"/>
  <c r="L17" i="16" a="1"/>
  <c r="K17" i="16" a="1"/>
  <c r="V22" i="15" l="1"/>
  <c r="V22" i="14"/>
  <c r="V23" i="13"/>
  <c r="V23" i="12"/>
  <c r="V23" i="11"/>
  <c r="V23" i="10"/>
  <c r="V22" i="9"/>
  <c r="V22" i="8"/>
  <c r="V23" i="7"/>
  <c r="V23" i="6"/>
  <c r="V23" i="5"/>
  <c r="V23" i="4"/>
  <c r="V23" i="2"/>
  <c r="U24" i="10"/>
  <c r="U23" i="14"/>
  <c r="U24" i="13"/>
  <c r="U24" i="12"/>
  <c r="U24" i="11"/>
  <c r="U23" i="9"/>
  <c r="U24" i="7"/>
  <c r="U23" i="8"/>
  <c r="U24" i="6"/>
  <c r="U24" i="4"/>
  <c r="U24" i="5"/>
  <c r="U24" i="2"/>
  <c r="P14" i="16"/>
  <c r="H15" i="16"/>
  <c r="K25" i="2"/>
  <c r="R25" i="2" s="1"/>
  <c r="L25" i="2"/>
  <c r="S25" i="2" s="1"/>
  <c r="N25" i="2"/>
  <c r="Q25" i="2" s="1"/>
  <c r="M25" i="2"/>
  <c r="T25" i="2" s="1"/>
  <c r="I27" i="2"/>
  <c r="M25" i="4"/>
  <c r="T25" i="4" s="1"/>
  <c r="K25" i="4"/>
  <c r="R25" i="4" s="1"/>
  <c r="N25" i="4"/>
  <c r="Q25" i="4" s="1"/>
  <c r="L25" i="4"/>
  <c r="S25" i="4" s="1"/>
  <c r="I27" i="4"/>
  <c r="K25" i="5"/>
  <c r="R25" i="5" s="1"/>
  <c r="L25" i="5"/>
  <c r="S25" i="5" s="1"/>
  <c r="M25" i="5"/>
  <c r="T25" i="5" s="1"/>
  <c r="N25" i="5"/>
  <c r="Q25" i="5" s="1"/>
  <c r="I27" i="5"/>
  <c r="M25" i="6"/>
  <c r="T25" i="6" s="1"/>
  <c r="N25" i="6"/>
  <c r="Q25" i="6" s="1"/>
  <c r="L25" i="6"/>
  <c r="S25" i="6" s="1"/>
  <c r="K25" i="6"/>
  <c r="R25" i="6" s="1"/>
  <c r="I27" i="6"/>
  <c r="M25" i="7"/>
  <c r="T25" i="7" s="1"/>
  <c r="L25" i="7"/>
  <c r="S25" i="7" s="1"/>
  <c r="K25" i="7"/>
  <c r="R25" i="7" s="1"/>
  <c r="N25" i="7"/>
  <c r="Q25" i="7" s="1"/>
  <c r="I27" i="7"/>
  <c r="L24" i="8"/>
  <c r="S24" i="8" s="1"/>
  <c r="M24" i="8"/>
  <c r="T24" i="8" s="1"/>
  <c r="N24" i="8"/>
  <c r="Q24" i="8" s="1"/>
  <c r="K24" i="8"/>
  <c r="R24" i="8" s="1"/>
  <c r="I26" i="8"/>
  <c r="L24" i="9"/>
  <c r="S24" i="9" s="1"/>
  <c r="K24" i="9"/>
  <c r="R24" i="9" s="1"/>
  <c r="M24" i="9"/>
  <c r="T24" i="9" s="1"/>
  <c r="N24" i="9"/>
  <c r="Q24" i="9" s="1"/>
  <c r="I26" i="9"/>
  <c r="K25" i="11"/>
  <c r="R25" i="11" s="1"/>
  <c r="N25" i="11"/>
  <c r="Q25" i="11" s="1"/>
  <c r="M25" i="11"/>
  <c r="T25" i="11" s="1"/>
  <c r="L25" i="11"/>
  <c r="S25" i="11" s="1"/>
  <c r="I27" i="11"/>
  <c r="M25" i="10"/>
  <c r="T25" i="10" s="1"/>
  <c r="N25" i="10"/>
  <c r="Q25" i="10" s="1"/>
  <c r="K25" i="10"/>
  <c r="R25" i="10" s="1"/>
  <c r="L25" i="10"/>
  <c r="S25" i="10" s="1"/>
  <c r="I27" i="10"/>
  <c r="M25" i="12"/>
  <c r="T25" i="12" s="1"/>
  <c r="K25" i="12"/>
  <c r="R25" i="12" s="1"/>
  <c r="L25" i="12"/>
  <c r="S25" i="12" s="1"/>
  <c r="N25" i="12"/>
  <c r="Q25" i="12" s="1"/>
  <c r="I27" i="12"/>
  <c r="L25" i="13"/>
  <c r="S25" i="13" s="1"/>
  <c r="N25" i="13"/>
  <c r="Q25" i="13" s="1"/>
  <c r="K25" i="13"/>
  <c r="R25" i="13" s="1"/>
  <c r="M25" i="13"/>
  <c r="T25" i="13" s="1"/>
  <c r="I27" i="13"/>
  <c r="K24" i="14"/>
  <c r="R24" i="14" s="1"/>
  <c r="N24" i="14"/>
  <c r="Q24" i="14" s="1"/>
  <c r="L24" i="14"/>
  <c r="S24" i="14" s="1"/>
  <c r="M24" i="14"/>
  <c r="T24" i="14" s="1"/>
  <c r="I26" i="14"/>
  <c r="I26" i="15"/>
  <c r="K23" i="15"/>
  <c r="R23" i="15" s="1"/>
  <c r="M23" i="15"/>
  <c r="T23" i="15" s="1"/>
  <c r="L23" i="15"/>
  <c r="S23" i="15" s="1"/>
  <c r="K17" i="16"/>
  <c r="T17" i="16" s="1"/>
  <c r="L17" i="16"/>
  <c r="Q17" i="16" s="1"/>
  <c r="J17" i="16"/>
  <c r="S17" i="16" s="1"/>
  <c r="I17" i="16"/>
  <c r="R17" i="16" s="1"/>
  <c r="G18" i="16"/>
  <c r="AC25" i="18"/>
  <c r="AM34" i="18"/>
  <c r="W14" i="18"/>
  <c r="AL27" i="18"/>
  <c r="V10" i="18"/>
  <c r="AK57" i="18"/>
  <c r="AJ4" i="18"/>
  <c r="U12" i="18"/>
  <c r="T39" i="18"/>
  <c r="AI30" i="18"/>
  <c r="S43" i="18"/>
  <c r="AH58" i="18"/>
  <c r="AG48" i="18"/>
  <c r="R8" i="18"/>
  <c r="Q36" i="18"/>
  <c r="AF17" i="18"/>
  <c r="P54" i="18"/>
  <c r="AE18" i="18"/>
  <c r="O31" i="18"/>
  <c r="AB57" i="18"/>
  <c r="N41" i="18"/>
  <c r="AD24" i="18"/>
  <c r="M13" i="18"/>
  <c r="AA58" i="18"/>
  <c r="L36" i="18"/>
  <c r="N26" i="2" a="1"/>
  <c r="L26" i="2" a="1"/>
  <c r="M26" i="2" a="1"/>
  <c r="K26" i="2" a="1"/>
  <c r="N26" i="4" a="1"/>
  <c r="M26" i="4" a="1"/>
  <c r="L26" i="4" a="1"/>
  <c r="K26" i="4" a="1"/>
  <c r="M26" i="5" a="1"/>
  <c r="N26" i="5" a="1"/>
  <c r="K26" i="5" a="1"/>
  <c r="L26" i="5" a="1"/>
  <c r="M26" i="6" a="1"/>
  <c r="N26" i="6" a="1"/>
  <c r="K26" i="6" a="1"/>
  <c r="L26" i="6" a="1"/>
  <c r="N26" i="7" a="1"/>
  <c r="L26" i="7" a="1"/>
  <c r="K26" i="7" a="1"/>
  <c r="M26" i="7" a="1"/>
  <c r="L25" i="8" a="1"/>
  <c r="N25" i="8" a="1"/>
  <c r="M25" i="8" a="1"/>
  <c r="K25" i="8" a="1"/>
  <c r="K25" i="9" a="1"/>
  <c r="L25" i="9" a="1"/>
  <c r="N25" i="9" a="1"/>
  <c r="M25" i="9" a="1"/>
  <c r="M26" i="11" a="1"/>
  <c r="K26" i="11" a="1"/>
  <c r="L26" i="11" a="1"/>
  <c r="N26" i="11" a="1"/>
  <c r="M26" i="10" a="1"/>
  <c r="K26" i="10" a="1"/>
  <c r="N26" i="10" a="1"/>
  <c r="L26" i="10" a="1"/>
  <c r="K26" i="12" a="1"/>
  <c r="M26" i="12" a="1"/>
  <c r="N26" i="12" a="1"/>
  <c r="L26" i="12" a="1"/>
  <c r="M26" i="13" a="1"/>
  <c r="L26" i="13" a="1"/>
  <c r="N26" i="13" a="1"/>
  <c r="K26" i="13" a="1"/>
  <c r="N25" i="14" a="1"/>
  <c r="K25" i="14" a="1"/>
  <c r="L25" i="14" a="1"/>
  <c r="M25" i="14" a="1"/>
  <c r="M24" i="15" a="1"/>
  <c r="K24" i="15" a="1"/>
  <c r="L24" i="15" a="1"/>
  <c r="K18" i="16" a="1"/>
  <c r="L18" i="16" a="1"/>
  <c r="I18" i="16" a="1"/>
  <c r="J18" i="16" a="1"/>
  <c r="V23" i="14" l="1"/>
  <c r="V24" i="13"/>
  <c r="V24" i="12"/>
  <c r="V24" i="11"/>
  <c r="V24" i="10"/>
  <c r="V23" i="9"/>
  <c r="V23" i="8"/>
  <c r="V24" i="7"/>
  <c r="V24" i="6"/>
  <c r="V24" i="5"/>
  <c r="V24" i="4"/>
  <c r="V24" i="2"/>
  <c r="U23" i="15"/>
  <c r="U25" i="13"/>
  <c r="U17" i="16"/>
  <c r="U24" i="14"/>
  <c r="U25" i="12"/>
  <c r="U25" i="10"/>
  <c r="U25" i="11"/>
  <c r="U24" i="9"/>
  <c r="U25" i="7"/>
  <c r="U24" i="8"/>
  <c r="U25" i="6"/>
  <c r="U25" i="5"/>
  <c r="U25" i="4"/>
  <c r="U25" i="2"/>
  <c r="P15" i="16"/>
  <c r="H16" i="16"/>
  <c r="K26" i="2"/>
  <c r="R26" i="2" s="1"/>
  <c r="M26" i="2"/>
  <c r="T26" i="2" s="1"/>
  <c r="L26" i="2"/>
  <c r="S26" i="2" s="1"/>
  <c r="N26" i="2"/>
  <c r="Q26" i="2" s="1"/>
  <c r="I28" i="2"/>
  <c r="K26" i="4"/>
  <c r="R26" i="4" s="1"/>
  <c r="L26" i="4"/>
  <c r="S26" i="4" s="1"/>
  <c r="M26" i="4"/>
  <c r="T26" i="4" s="1"/>
  <c r="N26" i="4"/>
  <c r="Q26" i="4" s="1"/>
  <c r="I28" i="4"/>
  <c r="L26" i="5"/>
  <c r="S26" i="5" s="1"/>
  <c r="K26" i="5"/>
  <c r="R26" i="5" s="1"/>
  <c r="N26" i="5"/>
  <c r="Q26" i="5" s="1"/>
  <c r="M26" i="5"/>
  <c r="T26" i="5" s="1"/>
  <c r="I28" i="5"/>
  <c r="L26" i="6"/>
  <c r="S26" i="6" s="1"/>
  <c r="K26" i="6"/>
  <c r="R26" i="6" s="1"/>
  <c r="N26" i="6"/>
  <c r="Q26" i="6" s="1"/>
  <c r="M26" i="6"/>
  <c r="T26" i="6" s="1"/>
  <c r="I28" i="6"/>
  <c r="M26" i="7"/>
  <c r="T26" i="7" s="1"/>
  <c r="K26" i="7"/>
  <c r="R26" i="7" s="1"/>
  <c r="L26" i="7"/>
  <c r="S26" i="7" s="1"/>
  <c r="N26" i="7"/>
  <c r="Q26" i="7" s="1"/>
  <c r="I28" i="7"/>
  <c r="K25" i="8"/>
  <c r="R25" i="8" s="1"/>
  <c r="M25" i="8"/>
  <c r="T25" i="8" s="1"/>
  <c r="N25" i="8"/>
  <c r="Q25" i="8" s="1"/>
  <c r="L25" i="8"/>
  <c r="S25" i="8" s="1"/>
  <c r="I27" i="8"/>
  <c r="M25" i="9"/>
  <c r="T25" i="9" s="1"/>
  <c r="N25" i="9"/>
  <c r="Q25" i="9" s="1"/>
  <c r="L25" i="9"/>
  <c r="S25" i="9" s="1"/>
  <c r="K25" i="9"/>
  <c r="R25" i="9" s="1"/>
  <c r="I27" i="9"/>
  <c r="N26" i="11"/>
  <c r="Q26" i="11" s="1"/>
  <c r="L26" i="11"/>
  <c r="S26" i="11" s="1"/>
  <c r="K26" i="11"/>
  <c r="R26" i="11" s="1"/>
  <c r="M26" i="11"/>
  <c r="T26" i="11" s="1"/>
  <c r="I28" i="11"/>
  <c r="L26" i="10"/>
  <c r="S26" i="10" s="1"/>
  <c r="N26" i="10"/>
  <c r="Q26" i="10" s="1"/>
  <c r="K26" i="10"/>
  <c r="R26" i="10" s="1"/>
  <c r="M26" i="10"/>
  <c r="T26" i="10" s="1"/>
  <c r="I28" i="10"/>
  <c r="L26" i="12"/>
  <c r="S26" i="12" s="1"/>
  <c r="N26" i="12"/>
  <c r="Q26" i="12" s="1"/>
  <c r="M26" i="12"/>
  <c r="T26" i="12" s="1"/>
  <c r="K26" i="12"/>
  <c r="R26" i="12" s="1"/>
  <c r="I28" i="12"/>
  <c r="K26" i="13"/>
  <c r="R26" i="13" s="1"/>
  <c r="N26" i="13"/>
  <c r="Q26" i="13" s="1"/>
  <c r="L26" i="13"/>
  <c r="S26" i="13" s="1"/>
  <c r="M26" i="13"/>
  <c r="T26" i="13" s="1"/>
  <c r="I28" i="13"/>
  <c r="M25" i="14"/>
  <c r="T25" i="14" s="1"/>
  <c r="L25" i="14"/>
  <c r="S25" i="14" s="1"/>
  <c r="K25" i="14"/>
  <c r="R25" i="14" s="1"/>
  <c r="N25" i="14"/>
  <c r="Q25" i="14" s="1"/>
  <c r="I27" i="14"/>
  <c r="I27" i="15"/>
  <c r="L24" i="15"/>
  <c r="S24" i="15" s="1"/>
  <c r="K24" i="15"/>
  <c r="R24" i="15" s="1"/>
  <c r="M24" i="15"/>
  <c r="T24" i="15" s="1"/>
  <c r="J18" i="16"/>
  <c r="S18" i="16" s="1"/>
  <c r="I18" i="16"/>
  <c r="R18" i="16" s="1"/>
  <c r="L18" i="16"/>
  <c r="Q18" i="16" s="1"/>
  <c r="K18" i="16"/>
  <c r="T18" i="16" s="1"/>
  <c r="G19" i="16"/>
  <c r="AC13" i="18"/>
  <c r="X44" i="18"/>
  <c r="W21" i="18"/>
  <c r="AL14" i="18"/>
  <c r="V44" i="18"/>
  <c r="AK10" i="18"/>
  <c r="AJ12" i="18"/>
  <c r="U56" i="18"/>
  <c r="AI39" i="18"/>
  <c r="T55" i="18"/>
  <c r="S34" i="18"/>
  <c r="AH43" i="18"/>
  <c r="AG8" i="18"/>
  <c r="R38" i="18"/>
  <c r="Q29" i="18"/>
  <c r="AF36" i="18"/>
  <c r="P19" i="18"/>
  <c r="AE54" i="18"/>
  <c r="O55" i="18"/>
  <c r="AB31" i="18"/>
  <c r="N16" i="18"/>
  <c r="AD41" i="18"/>
  <c r="M18" i="18"/>
  <c r="AA36" i="18"/>
  <c r="L50" i="18"/>
  <c r="L19" i="16" a="1"/>
  <c r="M27" i="2" a="1"/>
  <c r="L27" i="2" a="1"/>
  <c r="K27" i="2" a="1"/>
  <c r="N27" i="2" a="1"/>
  <c r="N27" i="4" a="1"/>
  <c r="K27" i="4" a="1"/>
  <c r="M27" i="4" a="1"/>
  <c r="L27" i="4" a="1"/>
  <c r="M27" i="5" a="1"/>
  <c r="N27" i="5" a="1"/>
  <c r="L27" i="5" a="1"/>
  <c r="K27" i="5" a="1"/>
  <c r="M27" i="6" a="1"/>
  <c r="N27" i="6" a="1"/>
  <c r="L27" i="6" a="1"/>
  <c r="K27" i="6" a="1"/>
  <c r="L27" i="7" a="1"/>
  <c r="K27" i="7" a="1"/>
  <c r="N27" i="7" a="1"/>
  <c r="M27" i="7" a="1"/>
  <c r="N26" i="8" a="1"/>
  <c r="L26" i="8" a="1"/>
  <c r="K26" i="8" a="1"/>
  <c r="M26" i="8" a="1"/>
  <c r="M26" i="9" a="1"/>
  <c r="L26" i="9" a="1"/>
  <c r="N26" i="9" a="1"/>
  <c r="K26" i="9" a="1"/>
  <c r="M27" i="11" a="1"/>
  <c r="K27" i="11" a="1"/>
  <c r="N27" i="11" a="1"/>
  <c r="L27" i="11" a="1"/>
  <c r="M27" i="10" a="1"/>
  <c r="K27" i="10" a="1"/>
  <c r="L27" i="10" a="1"/>
  <c r="N27" i="10" a="1"/>
  <c r="N27" i="12" a="1"/>
  <c r="L27" i="12" a="1"/>
  <c r="K27" i="12" a="1"/>
  <c r="M27" i="12" a="1"/>
  <c r="M27" i="13" a="1"/>
  <c r="K27" i="13" a="1"/>
  <c r="N27" i="13" a="1"/>
  <c r="L27" i="13" a="1"/>
  <c r="M26" i="14" a="1"/>
  <c r="K26" i="14" a="1"/>
  <c r="N26" i="14" a="1"/>
  <c r="L26" i="14" a="1"/>
  <c r="K27" i="15" a="1"/>
  <c r="L27" i="15" a="1"/>
  <c r="M27" i="15" a="1"/>
  <c r="M25" i="15" a="1"/>
  <c r="L25" i="15" a="1"/>
  <c r="K25" i="15" a="1"/>
  <c r="I19" i="16" a="1"/>
  <c r="K19" i="16" a="1"/>
  <c r="J19" i="16" a="1"/>
  <c r="V17" i="16" l="1"/>
  <c r="V23" i="15"/>
  <c r="V24" i="14"/>
  <c r="V25" i="13"/>
  <c r="V25" i="12"/>
  <c r="V25" i="11"/>
  <c r="V25" i="10"/>
  <c r="V24" i="9"/>
  <c r="V24" i="8"/>
  <c r="V25" i="7"/>
  <c r="V25" i="6"/>
  <c r="V25" i="5"/>
  <c r="V25" i="4"/>
  <c r="U24" i="15"/>
  <c r="V25" i="2"/>
  <c r="U26" i="11"/>
  <c r="U18" i="16"/>
  <c r="U25" i="14"/>
  <c r="U26" i="13"/>
  <c r="U26" i="12"/>
  <c r="U26" i="10"/>
  <c r="U25" i="9"/>
  <c r="U25" i="8"/>
  <c r="U26" i="7"/>
  <c r="U26" i="5"/>
  <c r="U26" i="6"/>
  <c r="U26" i="4"/>
  <c r="U26" i="2"/>
  <c r="L19" i="16"/>
  <c r="Q19" i="16" s="1"/>
  <c r="G20" i="16"/>
  <c r="P16" i="16"/>
  <c r="H17" i="16"/>
  <c r="N27" i="2"/>
  <c r="Q27" i="2" s="1"/>
  <c r="K27" i="2"/>
  <c r="R27" i="2" s="1"/>
  <c r="L27" i="2"/>
  <c r="S27" i="2" s="1"/>
  <c r="M27" i="2"/>
  <c r="T27" i="2" s="1"/>
  <c r="I29" i="2"/>
  <c r="L27" i="4"/>
  <c r="S27" i="4" s="1"/>
  <c r="M27" i="4"/>
  <c r="T27" i="4" s="1"/>
  <c r="K27" i="4"/>
  <c r="R27" i="4" s="1"/>
  <c r="N27" i="4"/>
  <c r="Q27" i="4" s="1"/>
  <c r="I29" i="4"/>
  <c r="K27" i="5"/>
  <c r="R27" i="5" s="1"/>
  <c r="L27" i="5"/>
  <c r="S27" i="5" s="1"/>
  <c r="N27" i="5"/>
  <c r="Q27" i="5" s="1"/>
  <c r="M27" i="5"/>
  <c r="T27" i="5" s="1"/>
  <c r="I29" i="5"/>
  <c r="K27" i="6"/>
  <c r="R27" i="6" s="1"/>
  <c r="L27" i="6"/>
  <c r="S27" i="6" s="1"/>
  <c r="N27" i="6"/>
  <c r="Q27" i="6" s="1"/>
  <c r="M27" i="6"/>
  <c r="T27" i="6" s="1"/>
  <c r="I29" i="6"/>
  <c r="M27" i="7"/>
  <c r="T27" i="7" s="1"/>
  <c r="N27" i="7"/>
  <c r="Q27" i="7" s="1"/>
  <c r="K27" i="7"/>
  <c r="R27" i="7" s="1"/>
  <c r="L27" i="7"/>
  <c r="S27" i="7" s="1"/>
  <c r="I29" i="7"/>
  <c r="M26" i="8"/>
  <c r="T26" i="8" s="1"/>
  <c r="K26" i="8"/>
  <c r="R26" i="8" s="1"/>
  <c r="L26" i="8"/>
  <c r="S26" i="8" s="1"/>
  <c r="N26" i="8"/>
  <c r="Q26" i="8" s="1"/>
  <c r="I28" i="8"/>
  <c r="K26" i="9"/>
  <c r="R26" i="9" s="1"/>
  <c r="N26" i="9"/>
  <c r="Q26" i="9" s="1"/>
  <c r="L26" i="9"/>
  <c r="S26" i="9" s="1"/>
  <c r="M26" i="9"/>
  <c r="T26" i="9" s="1"/>
  <c r="I28" i="9"/>
  <c r="L27" i="11"/>
  <c r="S27" i="11" s="1"/>
  <c r="N27" i="11"/>
  <c r="Q27" i="11" s="1"/>
  <c r="K27" i="11"/>
  <c r="R27" i="11" s="1"/>
  <c r="M27" i="11"/>
  <c r="T27" i="11" s="1"/>
  <c r="I29" i="11"/>
  <c r="N27" i="10"/>
  <c r="Q27" i="10" s="1"/>
  <c r="L27" i="10"/>
  <c r="S27" i="10" s="1"/>
  <c r="K27" i="10"/>
  <c r="R27" i="10" s="1"/>
  <c r="M27" i="10"/>
  <c r="T27" i="10" s="1"/>
  <c r="I29" i="10"/>
  <c r="M27" i="12"/>
  <c r="T27" i="12" s="1"/>
  <c r="K27" i="12"/>
  <c r="R27" i="12" s="1"/>
  <c r="L27" i="12"/>
  <c r="S27" i="12" s="1"/>
  <c r="N27" i="12"/>
  <c r="Q27" i="12" s="1"/>
  <c r="I29" i="12"/>
  <c r="L27" i="13"/>
  <c r="S27" i="13" s="1"/>
  <c r="N27" i="13"/>
  <c r="Q27" i="13" s="1"/>
  <c r="K27" i="13"/>
  <c r="R27" i="13" s="1"/>
  <c r="M27" i="13"/>
  <c r="T27" i="13" s="1"/>
  <c r="I29" i="13"/>
  <c r="L26" i="14"/>
  <c r="S26" i="14" s="1"/>
  <c r="N26" i="14"/>
  <c r="Q26" i="14" s="1"/>
  <c r="K26" i="14"/>
  <c r="R26" i="14" s="1"/>
  <c r="M26" i="14"/>
  <c r="T26" i="14" s="1"/>
  <c r="I28" i="14"/>
  <c r="I28" i="15"/>
  <c r="M27" i="15"/>
  <c r="T27" i="15" s="1"/>
  <c r="L27" i="15"/>
  <c r="S27" i="15" s="1"/>
  <c r="K27" i="15"/>
  <c r="R27" i="15" s="1"/>
  <c r="K25" i="15"/>
  <c r="R25" i="15" s="1"/>
  <c r="L25" i="15"/>
  <c r="S25" i="15" s="1"/>
  <c r="M25" i="15"/>
  <c r="T25" i="15" s="1"/>
  <c r="J19" i="16"/>
  <c r="S19" i="16" s="1"/>
  <c r="K19" i="16"/>
  <c r="T19" i="16" s="1"/>
  <c r="I19" i="16"/>
  <c r="R19" i="16" s="1"/>
  <c r="AC18" i="18"/>
  <c r="Y51" i="18"/>
  <c r="AM44" i="18"/>
  <c r="X53" i="18"/>
  <c r="AL21" i="18"/>
  <c r="W11" i="18"/>
  <c r="AK44" i="18"/>
  <c r="V27" i="18"/>
  <c r="U48" i="18"/>
  <c r="AJ56" i="18"/>
  <c r="T44" i="18"/>
  <c r="AI55" i="18"/>
  <c r="S55" i="18"/>
  <c r="AH34" i="18"/>
  <c r="AG38" i="18"/>
  <c r="R18" i="18"/>
  <c r="Q31" i="18"/>
  <c r="AF29" i="18"/>
  <c r="AE19" i="18"/>
  <c r="P41" i="18"/>
  <c r="AB55" i="18"/>
  <c r="AD16" i="18"/>
  <c r="N21" i="18"/>
  <c r="M55" i="18"/>
  <c r="AA50" i="18"/>
  <c r="L52" i="18"/>
  <c r="L20" i="16" a="1"/>
  <c r="I20" i="16" a="1"/>
  <c r="K20" i="16" a="1"/>
  <c r="J20" i="16" a="1"/>
  <c r="M28" i="2" a="1"/>
  <c r="K28" i="2" a="1"/>
  <c r="N28" i="2" a="1"/>
  <c r="L28" i="2" a="1"/>
  <c r="M28" i="4" a="1"/>
  <c r="N28" i="4" a="1"/>
  <c r="K28" i="4" a="1"/>
  <c r="L28" i="4" a="1"/>
  <c r="M28" i="5" a="1"/>
  <c r="L28" i="5" a="1"/>
  <c r="N28" i="5" a="1"/>
  <c r="K28" i="5" a="1"/>
  <c r="L28" i="6" a="1"/>
  <c r="M28" i="6" a="1"/>
  <c r="K28" i="6" a="1"/>
  <c r="N28" i="6" a="1"/>
  <c r="K28" i="7" a="1"/>
  <c r="M28" i="7" a="1"/>
  <c r="N28" i="7" a="1"/>
  <c r="L28" i="7" a="1"/>
  <c r="N27" i="8" a="1"/>
  <c r="M27" i="8" a="1"/>
  <c r="K27" i="8" a="1"/>
  <c r="L27" i="8" a="1"/>
  <c r="L27" i="9" a="1"/>
  <c r="K27" i="9" a="1"/>
  <c r="M27" i="9" a="1"/>
  <c r="N27" i="9" a="1"/>
  <c r="K28" i="11" a="1"/>
  <c r="N28" i="11" a="1"/>
  <c r="M28" i="11" a="1"/>
  <c r="L28" i="11" a="1"/>
  <c r="K28" i="10" a="1"/>
  <c r="L28" i="10" a="1"/>
  <c r="N28" i="10" a="1"/>
  <c r="M28" i="10" a="1"/>
  <c r="N28" i="12" a="1"/>
  <c r="K28" i="12" a="1"/>
  <c r="M28" i="12" a="1"/>
  <c r="L28" i="12" a="1"/>
  <c r="N28" i="13" a="1"/>
  <c r="K28" i="13" a="1"/>
  <c r="M28" i="13" a="1"/>
  <c r="L28" i="13" a="1"/>
  <c r="N27" i="14" a="1"/>
  <c r="M27" i="14" a="1"/>
  <c r="K27" i="14" a="1"/>
  <c r="L27" i="14" a="1"/>
  <c r="L28" i="15" a="1"/>
  <c r="M28" i="15" a="1"/>
  <c r="K28" i="15" a="1"/>
  <c r="K26" i="15" a="1"/>
  <c r="M26" i="15" a="1"/>
  <c r="L26" i="15" a="1"/>
  <c r="V18" i="16" l="1"/>
  <c r="V24" i="15"/>
  <c r="V25" i="14"/>
  <c r="V26" i="13"/>
  <c r="V26" i="12"/>
  <c r="V26" i="11"/>
  <c r="V26" i="10"/>
  <c r="V25" i="9"/>
  <c r="V25" i="8"/>
  <c r="V26" i="7"/>
  <c r="V26" i="6"/>
  <c r="V26" i="5"/>
  <c r="V26" i="4"/>
  <c r="V26" i="2"/>
  <c r="U27" i="13"/>
  <c r="U27" i="12"/>
  <c r="U19" i="16"/>
  <c r="U25" i="15"/>
  <c r="U26" i="14"/>
  <c r="U27" i="11"/>
  <c r="U26" i="8"/>
  <c r="U27" i="10"/>
  <c r="U27" i="7"/>
  <c r="U27" i="5"/>
  <c r="U26" i="9"/>
  <c r="U27" i="6"/>
  <c r="U27" i="2"/>
  <c r="U27" i="4"/>
  <c r="J20" i="16"/>
  <c r="S20" i="16" s="1"/>
  <c r="K20" i="16"/>
  <c r="T20" i="16" s="1"/>
  <c r="I20" i="16"/>
  <c r="R20" i="16" s="1"/>
  <c r="L20" i="16"/>
  <c r="Q20" i="16" s="1"/>
  <c r="H18" i="16"/>
  <c r="P17" i="16"/>
  <c r="G21" i="16"/>
  <c r="L28" i="2"/>
  <c r="S28" i="2" s="1"/>
  <c r="N28" i="2"/>
  <c r="Q28" i="2" s="1"/>
  <c r="K28" i="2"/>
  <c r="R28" i="2" s="1"/>
  <c r="M28" i="2"/>
  <c r="T28" i="2" s="1"/>
  <c r="I30" i="2"/>
  <c r="L28" i="4"/>
  <c r="S28" i="4" s="1"/>
  <c r="K28" i="4"/>
  <c r="R28" i="4" s="1"/>
  <c r="N28" i="4"/>
  <c r="Q28" i="4" s="1"/>
  <c r="M28" i="4"/>
  <c r="T28" i="4" s="1"/>
  <c r="I30" i="4"/>
  <c r="K28" i="5"/>
  <c r="R28" i="5" s="1"/>
  <c r="N28" i="5"/>
  <c r="Q28" i="5" s="1"/>
  <c r="L28" i="5"/>
  <c r="S28" i="5" s="1"/>
  <c r="M28" i="5"/>
  <c r="T28" i="5" s="1"/>
  <c r="I30" i="5"/>
  <c r="N28" i="6"/>
  <c r="Q28" i="6" s="1"/>
  <c r="K28" i="6"/>
  <c r="R28" i="6" s="1"/>
  <c r="M28" i="6"/>
  <c r="T28" i="6" s="1"/>
  <c r="L28" i="6"/>
  <c r="S28" i="6" s="1"/>
  <c r="I30" i="6"/>
  <c r="L28" i="7"/>
  <c r="S28" i="7" s="1"/>
  <c r="N28" i="7"/>
  <c r="Q28" i="7" s="1"/>
  <c r="M28" i="7"/>
  <c r="T28" i="7" s="1"/>
  <c r="K28" i="7"/>
  <c r="R28" i="7" s="1"/>
  <c r="I30" i="7"/>
  <c r="L27" i="8"/>
  <c r="S27" i="8" s="1"/>
  <c r="K27" i="8"/>
  <c r="R27" i="8" s="1"/>
  <c r="M27" i="8"/>
  <c r="T27" i="8" s="1"/>
  <c r="N27" i="8"/>
  <c r="Q27" i="8" s="1"/>
  <c r="I29" i="8"/>
  <c r="N27" i="9"/>
  <c r="Q27" i="9" s="1"/>
  <c r="M27" i="9"/>
  <c r="T27" i="9" s="1"/>
  <c r="K27" i="9"/>
  <c r="R27" i="9" s="1"/>
  <c r="L27" i="9"/>
  <c r="S27" i="9" s="1"/>
  <c r="I29" i="9"/>
  <c r="L28" i="11"/>
  <c r="S28" i="11" s="1"/>
  <c r="M28" i="11"/>
  <c r="T28" i="11" s="1"/>
  <c r="N28" i="11"/>
  <c r="Q28" i="11" s="1"/>
  <c r="K28" i="11"/>
  <c r="R28" i="11" s="1"/>
  <c r="I30" i="11"/>
  <c r="M28" i="10"/>
  <c r="T28" i="10" s="1"/>
  <c r="N28" i="10"/>
  <c r="Q28" i="10" s="1"/>
  <c r="L28" i="10"/>
  <c r="S28" i="10" s="1"/>
  <c r="K28" i="10"/>
  <c r="R28" i="10" s="1"/>
  <c r="I30" i="10"/>
  <c r="L28" i="12"/>
  <c r="S28" i="12" s="1"/>
  <c r="M28" i="12"/>
  <c r="T28" i="12" s="1"/>
  <c r="K28" i="12"/>
  <c r="R28" i="12" s="1"/>
  <c r="N28" i="12"/>
  <c r="Q28" i="12" s="1"/>
  <c r="I30" i="12"/>
  <c r="L28" i="13"/>
  <c r="S28" i="13" s="1"/>
  <c r="M28" i="13"/>
  <c r="T28" i="13" s="1"/>
  <c r="K28" i="13"/>
  <c r="R28" i="13" s="1"/>
  <c r="N28" i="13"/>
  <c r="Q28" i="13" s="1"/>
  <c r="I30" i="13"/>
  <c r="L27" i="14"/>
  <c r="S27" i="14" s="1"/>
  <c r="K27" i="14"/>
  <c r="R27" i="14" s="1"/>
  <c r="M27" i="14"/>
  <c r="T27" i="14" s="1"/>
  <c r="N27" i="14"/>
  <c r="Q27" i="14" s="1"/>
  <c r="I29" i="14"/>
  <c r="I29" i="15"/>
  <c r="K28" i="15"/>
  <c r="R28" i="15" s="1"/>
  <c r="M28" i="15"/>
  <c r="T28" i="15" s="1"/>
  <c r="L28" i="15"/>
  <c r="S28" i="15" s="1"/>
  <c r="L26" i="15"/>
  <c r="S26" i="15" s="1"/>
  <c r="M26" i="15"/>
  <c r="T26" i="15" s="1"/>
  <c r="K26" i="15"/>
  <c r="R26" i="15" s="1"/>
  <c r="U27" i="15" s="1"/>
  <c r="AC55" i="18"/>
  <c r="AN51" i="18"/>
  <c r="Y55" i="18"/>
  <c r="AM53" i="18"/>
  <c r="X14" i="18"/>
  <c r="X58" i="18"/>
  <c r="AL11" i="18"/>
  <c r="W43" i="18"/>
  <c r="V26" i="18"/>
  <c r="AK27" i="18"/>
  <c r="U23" i="18"/>
  <c r="AJ48" i="18"/>
  <c r="T42" i="18"/>
  <c r="AI44" i="18"/>
  <c r="S52" i="18"/>
  <c r="AH55" i="18"/>
  <c r="AG18" i="18"/>
  <c r="R46" i="18"/>
  <c r="AF31" i="18"/>
  <c r="Q27" i="18"/>
  <c r="AE41" i="18"/>
  <c r="P49" i="18"/>
  <c r="O52" i="18"/>
  <c r="AD21" i="18"/>
  <c r="M54" i="18"/>
  <c r="AA52" i="18"/>
  <c r="L39" i="18"/>
  <c r="J21" i="16" a="1"/>
  <c r="I21" i="16" a="1"/>
  <c r="K21" i="16" a="1"/>
  <c r="L21" i="16" a="1"/>
  <c r="K29" i="2" a="1"/>
  <c r="M29" i="2" a="1"/>
  <c r="N29" i="2" a="1"/>
  <c r="L29" i="2" a="1"/>
  <c r="N29" i="4" a="1"/>
  <c r="M29" i="4" a="1"/>
  <c r="K29" i="4" a="1"/>
  <c r="L29" i="4" a="1"/>
  <c r="K29" i="5" a="1"/>
  <c r="M29" i="5" a="1"/>
  <c r="L29" i="5" a="1"/>
  <c r="N29" i="5" a="1"/>
  <c r="M29" i="6" a="1"/>
  <c r="K29" i="6" a="1"/>
  <c r="N29" i="6" a="1"/>
  <c r="L29" i="6" a="1"/>
  <c r="N29" i="7" a="1"/>
  <c r="M29" i="7" a="1"/>
  <c r="K29" i="7" a="1"/>
  <c r="L29" i="7" a="1"/>
  <c r="N28" i="8" a="1"/>
  <c r="K28" i="8" a="1"/>
  <c r="L28" i="8" a="1"/>
  <c r="M28" i="8" a="1"/>
  <c r="K28" i="9" a="1"/>
  <c r="M28" i="9" a="1"/>
  <c r="L28" i="9" a="1"/>
  <c r="N28" i="9" a="1"/>
  <c r="K29" i="11" a="1"/>
  <c r="M29" i="11" a="1"/>
  <c r="L29" i="11" a="1"/>
  <c r="N29" i="11" a="1"/>
  <c r="N29" i="10" a="1"/>
  <c r="L29" i="10" a="1"/>
  <c r="M29" i="10" a="1"/>
  <c r="K29" i="10" a="1"/>
  <c r="K29" i="12" a="1"/>
  <c r="M29" i="12" a="1"/>
  <c r="N29" i="12" a="1"/>
  <c r="L29" i="12" a="1"/>
  <c r="K29" i="13" a="1"/>
  <c r="M29" i="13" a="1"/>
  <c r="L29" i="13" a="1"/>
  <c r="N29" i="13" a="1"/>
  <c r="K28" i="14" a="1"/>
  <c r="L28" i="14" a="1"/>
  <c r="N28" i="14" a="1"/>
  <c r="M28" i="14" a="1"/>
  <c r="V19" i="16" l="1"/>
  <c r="V25" i="15"/>
  <c r="V26" i="14"/>
  <c r="V27" i="13"/>
  <c r="V27" i="12"/>
  <c r="V27" i="11"/>
  <c r="V27" i="10"/>
  <c r="V26" i="9"/>
  <c r="V26" i="8"/>
  <c r="V27" i="7"/>
  <c r="V27" i="6"/>
  <c r="V27" i="5"/>
  <c r="V27" i="4"/>
  <c r="U27" i="14"/>
  <c r="V27" i="2"/>
  <c r="U28" i="15"/>
  <c r="V27" i="15"/>
  <c r="U20" i="16"/>
  <c r="U26" i="15"/>
  <c r="U28" i="13"/>
  <c r="U28" i="12"/>
  <c r="U28" i="10"/>
  <c r="U28" i="11"/>
  <c r="U28" i="4"/>
  <c r="U27" i="9"/>
  <c r="U27" i="8"/>
  <c r="U28" i="7"/>
  <c r="U28" i="6"/>
  <c r="U28" i="5"/>
  <c r="U28" i="2"/>
  <c r="L21" i="16"/>
  <c r="Q21" i="16" s="1"/>
  <c r="K21" i="16"/>
  <c r="T21" i="16" s="1"/>
  <c r="I21" i="16"/>
  <c r="R21" i="16" s="1"/>
  <c r="J21" i="16"/>
  <c r="S21" i="16" s="1"/>
  <c r="G22" i="16"/>
  <c r="H19" i="16"/>
  <c r="P18" i="16"/>
  <c r="L29" i="2"/>
  <c r="S29" i="2" s="1"/>
  <c r="N29" i="2"/>
  <c r="Q29" i="2" s="1"/>
  <c r="M29" i="2"/>
  <c r="T29" i="2" s="1"/>
  <c r="K29" i="2"/>
  <c r="R29" i="2" s="1"/>
  <c r="I31" i="2"/>
  <c r="L29" i="4"/>
  <c r="S29" i="4" s="1"/>
  <c r="K29" i="4"/>
  <c r="R29" i="4" s="1"/>
  <c r="M29" i="4"/>
  <c r="T29" i="4" s="1"/>
  <c r="N29" i="4"/>
  <c r="Q29" i="4" s="1"/>
  <c r="I31" i="4"/>
  <c r="N29" i="5"/>
  <c r="Q29" i="5" s="1"/>
  <c r="L29" i="5"/>
  <c r="S29" i="5" s="1"/>
  <c r="M29" i="5"/>
  <c r="T29" i="5" s="1"/>
  <c r="K29" i="5"/>
  <c r="R29" i="5" s="1"/>
  <c r="I31" i="5"/>
  <c r="L29" i="6"/>
  <c r="S29" i="6" s="1"/>
  <c r="N29" i="6"/>
  <c r="Q29" i="6" s="1"/>
  <c r="K29" i="6"/>
  <c r="R29" i="6" s="1"/>
  <c r="M29" i="6"/>
  <c r="T29" i="6" s="1"/>
  <c r="I31" i="6"/>
  <c r="L29" i="7"/>
  <c r="S29" i="7" s="1"/>
  <c r="K29" i="7"/>
  <c r="R29" i="7" s="1"/>
  <c r="M29" i="7"/>
  <c r="T29" i="7" s="1"/>
  <c r="N29" i="7"/>
  <c r="Q29" i="7" s="1"/>
  <c r="I31" i="7"/>
  <c r="M28" i="8"/>
  <c r="T28" i="8" s="1"/>
  <c r="L28" i="8"/>
  <c r="S28" i="8" s="1"/>
  <c r="K28" i="8"/>
  <c r="R28" i="8" s="1"/>
  <c r="N28" i="8"/>
  <c r="Q28" i="8" s="1"/>
  <c r="I30" i="8"/>
  <c r="N28" i="9"/>
  <c r="Q28" i="9" s="1"/>
  <c r="L28" i="9"/>
  <c r="S28" i="9" s="1"/>
  <c r="M28" i="9"/>
  <c r="T28" i="9" s="1"/>
  <c r="K28" i="9"/>
  <c r="R28" i="9" s="1"/>
  <c r="I30" i="9"/>
  <c r="N29" i="11"/>
  <c r="Q29" i="11" s="1"/>
  <c r="L29" i="11"/>
  <c r="S29" i="11" s="1"/>
  <c r="M29" i="11"/>
  <c r="T29" i="11" s="1"/>
  <c r="K29" i="11"/>
  <c r="R29" i="11" s="1"/>
  <c r="I31" i="11"/>
  <c r="K29" i="10"/>
  <c r="R29" i="10" s="1"/>
  <c r="M29" i="10"/>
  <c r="T29" i="10" s="1"/>
  <c r="L29" i="10"/>
  <c r="S29" i="10" s="1"/>
  <c r="N29" i="10"/>
  <c r="Q29" i="10" s="1"/>
  <c r="I31" i="10"/>
  <c r="L29" i="12"/>
  <c r="S29" i="12" s="1"/>
  <c r="N29" i="12"/>
  <c r="Q29" i="12" s="1"/>
  <c r="M29" i="12"/>
  <c r="T29" i="12" s="1"/>
  <c r="K29" i="12"/>
  <c r="R29" i="12" s="1"/>
  <c r="I31" i="12"/>
  <c r="N29" i="13"/>
  <c r="Q29" i="13" s="1"/>
  <c r="L29" i="13"/>
  <c r="S29" i="13" s="1"/>
  <c r="M29" i="13"/>
  <c r="T29" i="13" s="1"/>
  <c r="K29" i="13"/>
  <c r="R29" i="13" s="1"/>
  <c r="I31" i="13"/>
  <c r="M28" i="14"/>
  <c r="T28" i="14" s="1"/>
  <c r="N28" i="14"/>
  <c r="Q28" i="14" s="1"/>
  <c r="L28" i="14"/>
  <c r="S28" i="14" s="1"/>
  <c r="K28" i="14"/>
  <c r="R28" i="14" s="1"/>
  <c r="I30" i="14"/>
  <c r="I30" i="15"/>
  <c r="AC54" i="18"/>
  <c r="Y50" i="18"/>
  <c r="AN55" i="18"/>
  <c r="AM14" i="18"/>
  <c r="X38" i="18"/>
  <c r="AM58" i="18"/>
  <c r="X29" i="18"/>
  <c r="AL43" i="18"/>
  <c r="W50" i="18"/>
  <c r="AK26" i="18"/>
  <c r="V9" i="18"/>
  <c r="AJ23" i="18"/>
  <c r="U42" i="18"/>
  <c r="AI42" i="18"/>
  <c r="T33" i="18"/>
  <c r="S13" i="18"/>
  <c r="AH52" i="18"/>
  <c r="AG46" i="18"/>
  <c r="R12" i="18"/>
  <c r="AF27" i="18"/>
  <c r="Q15" i="18"/>
  <c r="AE49" i="18"/>
  <c r="AB52" i="18"/>
  <c r="O56" i="18"/>
  <c r="N38" i="18"/>
  <c r="M5" i="18"/>
  <c r="AA39" i="18"/>
  <c r="L24" i="18"/>
  <c r="L22" i="16" a="1"/>
  <c r="J22" i="16" a="1"/>
  <c r="I22" i="16" a="1"/>
  <c r="K22" i="16" a="1"/>
  <c r="L30" i="2" a="1"/>
  <c r="M30" i="2" a="1"/>
  <c r="N30" i="2" a="1"/>
  <c r="K30" i="2" a="1"/>
  <c r="L30" i="4" a="1"/>
  <c r="K30" i="4" a="1"/>
  <c r="M30" i="4" a="1"/>
  <c r="N30" i="4" a="1"/>
  <c r="M30" i="5" a="1"/>
  <c r="K30" i="5" a="1"/>
  <c r="L30" i="5" a="1"/>
  <c r="N30" i="5" a="1"/>
  <c r="M30" i="6" a="1"/>
  <c r="L30" i="6" a="1"/>
  <c r="K30" i="6" a="1"/>
  <c r="N30" i="6" a="1"/>
  <c r="L30" i="7" a="1"/>
  <c r="M30" i="7" a="1"/>
  <c r="K30" i="7" a="1"/>
  <c r="N30" i="7" a="1"/>
  <c r="N29" i="8" a="1"/>
  <c r="M29" i="8" a="1"/>
  <c r="K29" i="8" a="1"/>
  <c r="L29" i="8" a="1"/>
  <c r="K29" i="9" a="1"/>
  <c r="N29" i="9" a="1"/>
  <c r="M29" i="9" a="1"/>
  <c r="L29" i="9" a="1"/>
  <c r="K30" i="11" a="1"/>
  <c r="L30" i="11" a="1"/>
  <c r="M30" i="11" a="1"/>
  <c r="N30" i="11" a="1"/>
  <c r="N30" i="10" a="1"/>
  <c r="K30" i="10" a="1"/>
  <c r="M30" i="10" a="1"/>
  <c r="L30" i="10" a="1"/>
  <c r="L30" i="12" a="1"/>
  <c r="N30" i="12" a="1"/>
  <c r="K30" i="12" a="1"/>
  <c r="M30" i="12" a="1"/>
  <c r="L30" i="13" a="1"/>
  <c r="N30" i="13" a="1"/>
  <c r="K30" i="13" a="1"/>
  <c r="M30" i="13" a="1"/>
  <c r="K29" i="14" a="1"/>
  <c r="M29" i="14" a="1"/>
  <c r="N29" i="14" a="1"/>
  <c r="L29" i="14" a="1"/>
  <c r="V20" i="16" l="1"/>
  <c r="V28" i="15"/>
  <c r="V26" i="15"/>
  <c r="V27" i="14"/>
  <c r="V28" i="13"/>
  <c r="V28" i="12"/>
  <c r="V28" i="11"/>
  <c r="V28" i="10"/>
  <c r="V27" i="9"/>
  <c r="V27" i="8"/>
  <c r="V28" i="7"/>
  <c r="V28" i="6"/>
  <c r="V28" i="5"/>
  <c r="V28" i="4"/>
  <c r="V28" i="2"/>
  <c r="U21" i="16"/>
  <c r="U28" i="14"/>
  <c r="U29" i="13"/>
  <c r="U29" i="12"/>
  <c r="U28" i="9"/>
  <c r="U29" i="11"/>
  <c r="U28" i="8"/>
  <c r="U29" i="10"/>
  <c r="U29" i="7"/>
  <c r="U29" i="4"/>
  <c r="U29" i="6"/>
  <c r="U29" i="5"/>
  <c r="U29" i="2"/>
  <c r="K22" i="16"/>
  <c r="T22" i="16" s="1"/>
  <c r="I22" i="16"/>
  <c r="R22" i="16" s="1"/>
  <c r="J22" i="16"/>
  <c r="S22" i="16" s="1"/>
  <c r="L22" i="16"/>
  <c r="Q22" i="16" s="1"/>
  <c r="P19" i="16"/>
  <c r="H20" i="16"/>
  <c r="G23" i="16"/>
  <c r="K30" i="2"/>
  <c r="R30" i="2" s="1"/>
  <c r="N30" i="2"/>
  <c r="Q30" i="2" s="1"/>
  <c r="M30" i="2"/>
  <c r="T30" i="2" s="1"/>
  <c r="L30" i="2"/>
  <c r="S30" i="2" s="1"/>
  <c r="I32" i="2"/>
  <c r="N30" i="4"/>
  <c r="Q30" i="4" s="1"/>
  <c r="M30" i="4"/>
  <c r="T30" i="4" s="1"/>
  <c r="K30" i="4"/>
  <c r="R30" i="4" s="1"/>
  <c r="L30" i="4"/>
  <c r="S30" i="4" s="1"/>
  <c r="I32" i="4"/>
  <c r="N30" i="5"/>
  <c r="Q30" i="5" s="1"/>
  <c r="L30" i="5"/>
  <c r="S30" i="5" s="1"/>
  <c r="K30" i="5"/>
  <c r="R30" i="5" s="1"/>
  <c r="M30" i="5"/>
  <c r="T30" i="5" s="1"/>
  <c r="I32" i="5"/>
  <c r="N30" i="6"/>
  <c r="Q30" i="6" s="1"/>
  <c r="K30" i="6"/>
  <c r="R30" i="6" s="1"/>
  <c r="L30" i="6"/>
  <c r="S30" i="6" s="1"/>
  <c r="M30" i="6"/>
  <c r="T30" i="6" s="1"/>
  <c r="I32" i="6"/>
  <c r="N30" i="7"/>
  <c r="Q30" i="7" s="1"/>
  <c r="K30" i="7"/>
  <c r="R30" i="7" s="1"/>
  <c r="M30" i="7"/>
  <c r="T30" i="7" s="1"/>
  <c r="L30" i="7"/>
  <c r="S30" i="7" s="1"/>
  <c r="I32" i="7"/>
  <c r="L29" i="8"/>
  <c r="S29" i="8" s="1"/>
  <c r="K29" i="8"/>
  <c r="R29" i="8" s="1"/>
  <c r="M29" i="8"/>
  <c r="T29" i="8" s="1"/>
  <c r="N29" i="8"/>
  <c r="Q29" i="8" s="1"/>
  <c r="I31" i="8"/>
  <c r="L29" i="9"/>
  <c r="S29" i="9" s="1"/>
  <c r="M29" i="9"/>
  <c r="T29" i="9" s="1"/>
  <c r="N29" i="9"/>
  <c r="Q29" i="9" s="1"/>
  <c r="K29" i="9"/>
  <c r="R29" i="9" s="1"/>
  <c r="I31" i="9"/>
  <c r="N30" i="11"/>
  <c r="Q30" i="11" s="1"/>
  <c r="M30" i="11"/>
  <c r="T30" i="11" s="1"/>
  <c r="L30" i="11"/>
  <c r="S30" i="11" s="1"/>
  <c r="K30" i="11"/>
  <c r="R30" i="11" s="1"/>
  <c r="I32" i="11"/>
  <c r="L30" i="10"/>
  <c r="S30" i="10" s="1"/>
  <c r="M30" i="10"/>
  <c r="T30" i="10" s="1"/>
  <c r="K30" i="10"/>
  <c r="R30" i="10" s="1"/>
  <c r="N30" i="10"/>
  <c r="Q30" i="10" s="1"/>
  <c r="I32" i="10"/>
  <c r="M30" i="12"/>
  <c r="T30" i="12" s="1"/>
  <c r="K30" i="12"/>
  <c r="R30" i="12" s="1"/>
  <c r="N30" i="12"/>
  <c r="Q30" i="12" s="1"/>
  <c r="L30" i="12"/>
  <c r="S30" i="12" s="1"/>
  <c r="I32" i="12"/>
  <c r="M30" i="13"/>
  <c r="T30" i="13" s="1"/>
  <c r="K30" i="13"/>
  <c r="R30" i="13" s="1"/>
  <c r="N30" i="13"/>
  <c r="Q30" i="13" s="1"/>
  <c r="L30" i="13"/>
  <c r="S30" i="13" s="1"/>
  <c r="I32" i="13"/>
  <c r="L29" i="14"/>
  <c r="S29" i="14" s="1"/>
  <c r="N29" i="14"/>
  <c r="Q29" i="14" s="1"/>
  <c r="M29" i="14"/>
  <c r="T29" i="14" s="1"/>
  <c r="K29" i="14"/>
  <c r="R29" i="14" s="1"/>
  <c r="I31" i="14"/>
  <c r="I31" i="15"/>
  <c r="AC5" i="18"/>
  <c r="Y46" i="18"/>
  <c r="AN50" i="18"/>
  <c r="AM29" i="18"/>
  <c r="AM38" i="18"/>
  <c r="AL50" i="18"/>
  <c r="W46" i="18"/>
  <c r="AK9" i="18"/>
  <c r="V11" i="18"/>
  <c r="U27" i="18"/>
  <c r="AJ42" i="18"/>
  <c r="T34" i="18"/>
  <c r="AI33" i="18"/>
  <c r="S25" i="18"/>
  <c r="AH13" i="18"/>
  <c r="R51" i="18"/>
  <c r="AG12" i="18"/>
  <c r="Q11" i="18"/>
  <c r="AF15" i="18"/>
  <c r="P48" i="18"/>
  <c r="O53" i="18"/>
  <c r="AB56" i="18"/>
  <c r="AD38" i="18"/>
  <c r="N9" i="18"/>
  <c r="L16" i="18"/>
  <c r="M27" i="18"/>
  <c r="AA24" i="18"/>
  <c r="K23" i="16" a="1"/>
  <c r="J23" i="16" a="1"/>
  <c r="I23" i="16" a="1"/>
  <c r="L23" i="16" a="1"/>
  <c r="L31" i="2" a="1"/>
  <c r="M31" i="2" a="1"/>
  <c r="K31" i="2" a="1"/>
  <c r="N31" i="2" a="1"/>
  <c r="L31" i="4" a="1"/>
  <c r="K31" i="4" a="1"/>
  <c r="N31" i="4" a="1"/>
  <c r="M31" i="4" a="1"/>
  <c r="L31" i="5" a="1"/>
  <c r="M31" i="5" a="1"/>
  <c r="K31" i="5" a="1"/>
  <c r="N31" i="5" a="1"/>
  <c r="L31" i="6" a="1"/>
  <c r="K31" i="6" a="1"/>
  <c r="N31" i="6" a="1"/>
  <c r="M31" i="6" a="1"/>
  <c r="K31" i="7" a="1"/>
  <c r="L31" i="7" a="1"/>
  <c r="M31" i="7" a="1"/>
  <c r="N31" i="7" a="1"/>
  <c r="K30" i="8" a="1"/>
  <c r="N30" i="8" a="1"/>
  <c r="L30" i="8" a="1"/>
  <c r="M30" i="8" a="1"/>
  <c r="L30" i="9" a="1"/>
  <c r="K30" i="9" a="1"/>
  <c r="N30" i="9" a="1"/>
  <c r="M30" i="9" a="1"/>
  <c r="K31" i="11" a="1"/>
  <c r="L31" i="11" a="1"/>
  <c r="N31" i="11" a="1"/>
  <c r="M31" i="11" a="1"/>
  <c r="L31" i="10" a="1"/>
  <c r="K31" i="10" a="1"/>
  <c r="N31" i="10" a="1"/>
  <c r="M31" i="10" a="1"/>
  <c r="L31" i="12" a="1"/>
  <c r="N31" i="12" a="1"/>
  <c r="M31" i="12" a="1"/>
  <c r="K31" i="12" a="1"/>
  <c r="L31" i="13" a="1"/>
  <c r="M31" i="13" a="1"/>
  <c r="N31" i="13" a="1"/>
  <c r="K31" i="13" a="1"/>
  <c r="L30" i="14" a="1"/>
  <c r="K30" i="14" a="1"/>
  <c r="N30" i="14" a="1"/>
  <c r="M30" i="14" a="1"/>
  <c r="K30" i="15" a="1"/>
  <c r="L30" i="15" a="1"/>
  <c r="M30" i="15" a="1"/>
  <c r="K29" i="15" a="1"/>
  <c r="M29" i="15" a="1"/>
  <c r="L29" i="15" a="1"/>
  <c r="V21" i="16" l="1"/>
  <c r="V28" i="14"/>
  <c r="V29" i="13"/>
  <c r="V29" i="12"/>
  <c r="V29" i="11"/>
  <c r="V29" i="10"/>
  <c r="V28" i="9"/>
  <c r="V28" i="8"/>
  <c r="V29" i="7"/>
  <c r="V29" i="6"/>
  <c r="V29" i="5"/>
  <c r="V29" i="4"/>
  <c r="V29" i="2"/>
  <c r="U29" i="8"/>
  <c r="U22" i="16"/>
  <c r="U29" i="14"/>
  <c r="U30" i="13"/>
  <c r="U30" i="12"/>
  <c r="U30" i="11"/>
  <c r="U30" i="10"/>
  <c r="U29" i="9"/>
  <c r="U30" i="7"/>
  <c r="U30" i="6"/>
  <c r="U30" i="5"/>
  <c r="U30" i="2"/>
  <c r="U30" i="4"/>
  <c r="L23" i="16"/>
  <c r="Q23" i="16" s="1"/>
  <c r="I23" i="16"/>
  <c r="R23" i="16" s="1"/>
  <c r="J23" i="16"/>
  <c r="S23" i="16" s="1"/>
  <c r="K23" i="16"/>
  <c r="T23" i="16" s="1"/>
  <c r="G24" i="16"/>
  <c r="P20" i="16"/>
  <c r="H21" i="16"/>
  <c r="N31" i="2"/>
  <c r="Q31" i="2" s="1"/>
  <c r="K31" i="2"/>
  <c r="R31" i="2" s="1"/>
  <c r="M31" i="2"/>
  <c r="T31" i="2" s="1"/>
  <c r="L31" i="2"/>
  <c r="S31" i="2" s="1"/>
  <c r="I33" i="2"/>
  <c r="M31" i="4"/>
  <c r="T31" i="4" s="1"/>
  <c r="N31" i="4"/>
  <c r="Q31" i="4" s="1"/>
  <c r="K31" i="4"/>
  <c r="R31" i="4" s="1"/>
  <c r="L31" i="4"/>
  <c r="S31" i="4" s="1"/>
  <c r="I33" i="4"/>
  <c r="N31" i="5"/>
  <c r="Q31" i="5" s="1"/>
  <c r="K31" i="5"/>
  <c r="R31" i="5" s="1"/>
  <c r="M31" i="5"/>
  <c r="T31" i="5" s="1"/>
  <c r="L31" i="5"/>
  <c r="S31" i="5" s="1"/>
  <c r="I33" i="5"/>
  <c r="M31" i="6"/>
  <c r="T31" i="6" s="1"/>
  <c r="N31" i="6"/>
  <c r="Q31" i="6" s="1"/>
  <c r="K31" i="6"/>
  <c r="R31" i="6" s="1"/>
  <c r="L31" i="6"/>
  <c r="S31" i="6" s="1"/>
  <c r="I33" i="6"/>
  <c r="N31" i="7"/>
  <c r="Q31" i="7" s="1"/>
  <c r="M31" i="7"/>
  <c r="T31" i="7" s="1"/>
  <c r="L31" i="7"/>
  <c r="S31" i="7" s="1"/>
  <c r="K31" i="7"/>
  <c r="R31" i="7" s="1"/>
  <c r="I33" i="7"/>
  <c r="M30" i="8"/>
  <c r="T30" i="8" s="1"/>
  <c r="L30" i="8"/>
  <c r="S30" i="8" s="1"/>
  <c r="N30" i="8"/>
  <c r="Q30" i="8" s="1"/>
  <c r="K30" i="8"/>
  <c r="R30" i="8" s="1"/>
  <c r="I32" i="8"/>
  <c r="M30" i="9"/>
  <c r="T30" i="9" s="1"/>
  <c r="N30" i="9"/>
  <c r="Q30" i="9" s="1"/>
  <c r="K30" i="9"/>
  <c r="R30" i="9" s="1"/>
  <c r="L30" i="9"/>
  <c r="S30" i="9" s="1"/>
  <c r="I32" i="9"/>
  <c r="M31" i="11"/>
  <c r="T31" i="11" s="1"/>
  <c r="N31" i="11"/>
  <c r="Q31" i="11" s="1"/>
  <c r="L31" i="11"/>
  <c r="S31" i="11" s="1"/>
  <c r="K31" i="11"/>
  <c r="R31" i="11" s="1"/>
  <c r="I33" i="11"/>
  <c r="M31" i="10"/>
  <c r="T31" i="10" s="1"/>
  <c r="N31" i="10"/>
  <c r="Q31" i="10" s="1"/>
  <c r="K31" i="10"/>
  <c r="R31" i="10" s="1"/>
  <c r="L31" i="10"/>
  <c r="S31" i="10" s="1"/>
  <c r="I33" i="10"/>
  <c r="K31" i="12"/>
  <c r="R31" i="12" s="1"/>
  <c r="M31" i="12"/>
  <c r="T31" i="12" s="1"/>
  <c r="N31" i="12"/>
  <c r="Q31" i="12" s="1"/>
  <c r="L31" i="12"/>
  <c r="S31" i="12" s="1"/>
  <c r="I33" i="12"/>
  <c r="K31" i="13"/>
  <c r="R31" i="13" s="1"/>
  <c r="N31" i="13"/>
  <c r="Q31" i="13" s="1"/>
  <c r="M31" i="13"/>
  <c r="T31" i="13" s="1"/>
  <c r="L31" i="13"/>
  <c r="S31" i="13" s="1"/>
  <c r="I33" i="13"/>
  <c r="M30" i="14"/>
  <c r="T30" i="14" s="1"/>
  <c r="N30" i="14"/>
  <c r="Q30" i="14" s="1"/>
  <c r="K30" i="14"/>
  <c r="R30" i="14" s="1"/>
  <c r="L30" i="14"/>
  <c r="S30" i="14" s="1"/>
  <c r="I32" i="14"/>
  <c r="I32" i="15"/>
  <c r="M30" i="15"/>
  <c r="T30" i="15" s="1"/>
  <c r="L30" i="15"/>
  <c r="S30" i="15" s="1"/>
  <c r="K30" i="15"/>
  <c r="R30" i="15" s="1"/>
  <c r="L29" i="15"/>
  <c r="S29" i="15" s="1"/>
  <c r="M29" i="15"/>
  <c r="T29" i="15" s="1"/>
  <c r="K29" i="15"/>
  <c r="R29" i="15" s="1"/>
  <c r="AC27" i="18"/>
  <c r="AN46" i="18"/>
  <c r="Y6" i="18"/>
  <c r="AL46" i="18"/>
  <c r="W53" i="18"/>
  <c r="V50" i="18"/>
  <c r="AK11" i="18"/>
  <c r="U51" i="18"/>
  <c r="AJ27" i="18"/>
  <c r="T24" i="18"/>
  <c r="AI34" i="18"/>
  <c r="AH25" i="18"/>
  <c r="S27" i="18"/>
  <c r="AG51" i="18"/>
  <c r="R21" i="18"/>
  <c r="AF11" i="18"/>
  <c r="Q53" i="18"/>
  <c r="AE48" i="18"/>
  <c r="P26" i="18"/>
  <c r="AB53" i="18"/>
  <c r="O8" i="18"/>
  <c r="N31" i="18"/>
  <c r="AD9" i="18"/>
  <c r="M51" i="18"/>
  <c r="AA16" i="18"/>
  <c r="L25" i="18"/>
  <c r="I24" i="16" a="1"/>
  <c r="K24" i="16" a="1"/>
  <c r="J24" i="16" a="1"/>
  <c r="L24" i="16" a="1"/>
  <c r="L32" i="2" a="1"/>
  <c r="M32" i="2" a="1"/>
  <c r="K32" i="2" a="1"/>
  <c r="N32" i="2" a="1"/>
  <c r="M32" i="4" a="1"/>
  <c r="L32" i="4" a="1"/>
  <c r="K32" i="4" a="1"/>
  <c r="N32" i="4" a="1"/>
  <c r="L32" i="5" a="1"/>
  <c r="K32" i="5" a="1"/>
  <c r="M32" i="5" a="1"/>
  <c r="N32" i="5" a="1"/>
  <c r="M32" i="6" a="1"/>
  <c r="L32" i="6" a="1"/>
  <c r="N32" i="6" a="1"/>
  <c r="K32" i="6" a="1"/>
  <c r="M32" i="7" a="1"/>
  <c r="K32" i="7" a="1"/>
  <c r="L32" i="7" a="1"/>
  <c r="N32" i="7" a="1"/>
  <c r="L31" i="8" a="1"/>
  <c r="M31" i="8" a="1"/>
  <c r="N31" i="8" a="1"/>
  <c r="K31" i="8" a="1"/>
  <c r="M31" i="9" a="1"/>
  <c r="N31" i="9" a="1"/>
  <c r="K31" i="9" a="1"/>
  <c r="L31" i="9" a="1"/>
  <c r="M32" i="11" a="1"/>
  <c r="K32" i="11" a="1"/>
  <c r="L32" i="11" a="1"/>
  <c r="N32" i="11" a="1"/>
  <c r="N32" i="10" a="1"/>
  <c r="K32" i="10" a="1"/>
  <c r="L32" i="10" a="1"/>
  <c r="M32" i="10" a="1"/>
  <c r="L32" i="12" a="1"/>
  <c r="K32" i="12" a="1"/>
  <c r="N32" i="12" a="1"/>
  <c r="M32" i="12" a="1"/>
  <c r="M32" i="13" a="1"/>
  <c r="N32" i="13" a="1"/>
  <c r="L32" i="13" a="1"/>
  <c r="K32" i="13" a="1"/>
  <c r="L31" i="14" a="1"/>
  <c r="K31" i="14" a="1"/>
  <c r="M31" i="14" a="1"/>
  <c r="N31" i="14" a="1"/>
  <c r="L31" i="15" a="1"/>
  <c r="K31" i="15" a="1"/>
  <c r="M31" i="15" a="1"/>
  <c r="V22" i="16" l="1"/>
  <c r="V29" i="14"/>
  <c r="V30" i="13"/>
  <c r="V30" i="12"/>
  <c r="V30" i="11"/>
  <c r="V30" i="10"/>
  <c r="V29" i="9"/>
  <c r="V29" i="8"/>
  <c r="V30" i="7"/>
  <c r="V30" i="6"/>
  <c r="V30" i="5"/>
  <c r="V30" i="4"/>
  <c r="U31" i="12"/>
  <c r="V30" i="2"/>
  <c r="U23" i="16"/>
  <c r="U29" i="15"/>
  <c r="U31" i="13"/>
  <c r="U30" i="15"/>
  <c r="U30" i="14"/>
  <c r="U31" i="11"/>
  <c r="U31" i="10"/>
  <c r="U30" i="9"/>
  <c r="U30" i="8"/>
  <c r="U31" i="7"/>
  <c r="U31" i="5"/>
  <c r="U31" i="6"/>
  <c r="U31" i="4"/>
  <c r="U31" i="2"/>
  <c r="L24" i="16"/>
  <c r="Q24" i="16" s="1"/>
  <c r="J24" i="16"/>
  <c r="S24" i="16" s="1"/>
  <c r="K24" i="16"/>
  <c r="T24" i="16" s="1"/>
  <c r="I24" i="16"/>
  <c r="R24" i="16" s="1"/>
  <c r="P21" i="16"/>
  <c r="H22" i="16"/>
  <c r="G25" i="16"/>
  <c r="N32" i="2"/>
  <c r="Q32" i="2" s="1"/>
  <c r="K32" i="2"/>
  <c r="R32" i="2" s="1"/>
  <c r="M32" i="2"/>
  <c r="T32" i="2" s="1"/>
  <c r="L32" i="2"/>
  <c r="S32" i="2" s="1"/>
  <c r="I34" i="2"/>
  <c r="N32" i="4"/>
  <c r="Q32" i="4" s="1"/>
  <c r="K32" i="4"/>
  <c r="R32" i="4" s="1"/>
  <c r="L32" i="4"/>
  <c r="S32" i="4" s="1"/>
  <c r="M32" i="4"/>
  <c r="T32" i="4" s="1"/>
  <c r="I34" i="4"/>
  <c r="N32" i="5"/>
  <c r="Q32" i="5" s="1"/>
  <c r="M32" i="5"/>
  <c r="T32" i="5" s="1"/>
  <c r="K32" i="5"/>
  <c r="R32" i="5" s="1"/>
  <c r="L32" i="5"/>
  <c r="S32" i="5" s="1"/>
  <c r="I34" i="5"/>
  <c r="K32" i="6"/>
  <c r="R32" i="6" s="1"/>
  <c r="N32" i="6"/>
  <c r="Q32" i="6" s="1"/>
  <c r="L32" i="6"/>
  <c r="S32" i="6" s="1"/>
  <c r="M32" i="6"/>
  <c r="T32" i="6" s="1"/>
  <c r="I34" i="6"/>
  <c r="N32" i="7"/>
  <c r="Q32" i="7" s="1"/>
  <c r="L32" i="7"/>
  <c r="S32" i="7" s="1"/>
  <c r="K32" i="7"/>
  <c r="R32" i="7" s="1"/>
  <c r="M32" i="7"/>
  <c r="T32" i="7" s="1"/>
  <c r="I34" i="7"/>
  <c r="K31" i="8"/>
  <c r="R31" i="8" s="1"/>
  <c r="N31" i="8"/>
  <c r="Q31" i="8" s="1"/>
  <c r="M31" i="8"/>
  <c r="T31" i="8" s="1"/>
  <c r="L31" i="8"/>
  <c r="S31" i="8" s="1"/>
  <c r="I33" i="8"/>
  <c r="L31" i="9"/>
  <c r="S31" i="9" s="1"/>
  <c r="K31" i="9"/>
  <c r="R31" i="9" s="1"/>
  <c r="N31" i="9"/>
  <c r="Q31" i="9" s="1"/>
  <c r="M31" i="9"/>
  <c r="T31" i="9" s="1"/>
  <c r="I33" i="9"/>
  <c r="N32" i="11"/>
  <c r="Q32" i="11" s="1"/>
  <c r="L32" i="11"/>
  <c r="S32" i="11" s="1"/>
  <c r="K32" i="11"/>
  <c r="R32" i="11" s="1"/>
  <c r="M32" i="11"/>
  <c r="T32" i="11" s="1"/>
  <c r="I34" i="11"/>
  <c r="M32" i="10"/>
  <c r="T32" i="10" s="1"/>
  <c r="L32" i="10"/>
  <c r="S32" i="10" s="1"/>
  <c r="K32" i="10"/>
  <c r="R32" i="10" s="1"/>
  <c r="N32" i="10"/>
  <c r="Q32" i="10" s="1"/>
  <c r="I34" i="10"/>
  <c r="M32" i="12"/>
  <c r="T32" i="12" s="1"/>
  <c r="N32" i="12"/>
  <c r="Q32" i="12" s="1"/>
  <c r="K32" i="12"/>
  <c r="R32" i="12" s="1"/>
  <c r="L32" i="12"/>
  <c r="S32" i="12" s="1"/>
  <c r="I34" i="12"/>
  <c r="K32" i="13"/>
  <c r="R32" i="13" s="1"/>
  <c r="L32" i="13"/>
  <c r="S32" i="13" s="1"/>
  <c r="N32" i="13"/>
  <c r="Q32" i="13" s="1"/>
  <c r="M32" i="13"/>
  <c r="T32" i="13" s="1"/>
  <c r="I34" i="13"/>
  <c r="N31" i="14"/>
  <c r="Q31" i="14" s="1"/>
  <c r="M31" i="14"/>
  <c r="T31" i="14" s="1"/>
  <c r="K31" i="14"/>
  <c r="R31" i="14" s="1"/>
  <c r="L31" i="14"/>
  <c r="S31" i="14" s="1"/>
  <c r="I33" i="14"/>
  <c r="I33" i="15"/>
  <c r="M31" i="15"/>
  <c r="T31" i="15" s="1"/>
  <c r="K31" i="15"/>
  <c r="R31" i="15" s="1"/>
  <c r="L31" i="15"/>
  <c r="S31" i="15" s="1"/>
  <c r="AC51" i="18"/>
  <c r="Y31" i="18"/>
  <c r="AN6" i="18"/>
  <c r="X35" i="18"/>
  <c r="W5" i="18"/>
  <c r="X56" i="18"/>
  <c r="AL53" i="18"/>
  <c r="AK50" i="18"/>
  <c r="V19" i="18"/>
  <c r="AJ51" i="18"/>
  <c r="U43" i="18"/>
  <c r="AI24" i="18"/>
  <c r="T47" i="18"/>
  <c r="S9" i="18"/>
  <c r="AH27" i="18"/>
  <c r="AG21" i="18"/>
  <c r="R6" i="18"/>
  <c r="AF53" i="18"/>
  <c r="Q20" i="18"/>
  <c r="AE26" i="18"/>
  <c r="P43" i="18"/>
  <c r="AB8" i="18"/>
  <c r="O13" i="18"/>
  <c r="AD31" i="18"/>
  <c r="N59" i="18"/>
  <c r="M38" i="18"/>
  <c r="AA25" i="18"/>
  <c r="L22" i="18"/>
  <c r="K25" i="16" a="1"/>
  <c r="J25" i="16" a="1"/>
  <c r="I25" i="16" a="1"/>
  <c r="L25" i="16" a="1"/>
  <c r="M33" i="2" a="1"/>
  <c r="L33" i="2" a="1"/>
  <c r="N33" i="2" a="1"/>
  <c r="K33" i="2" a="1"/>
  <c r="K33" i="4" a="1"/>
  <c r="N33" i="4" a="1"/>
  <c r="L33" i="4" a="1"/>
  <c r="M33" i="4" a="1"/>
  <c r="L33" i="5" a="1"/>
  <c r="M33" i="5" a="1"/>
  <c r="K33" i="5" a="1"/>
  <c r="N33" i="5" a="1"/>
  <c r="M33" i="6" a="1"/>
  <c r="L33" i="6" a="1"/>
  <c r="K33" i="6" a="1"/>
  <c r="N33" i="6" a="1"/>
  <c r="M33" i="7" a="1"/>
  <c r="K33" i="7" a="1"/>
  <c r="N33" i="7" a="1"/>
  <c r="L33" i="7" a="1"/>
  <c r="M32" i="8" a="1"/>
  <c r="N32" i="8" a="1"/>
  <c r="L32" i="8" a="1"/>
  <c r="K32" i="8" a="1"/>
  <c r="M32" i="9" a="1"/>
  <c r="L32" i="9" a="1"/>
  <c r="K32" i="9" a="1"/>
  <c r="N32" i="9" a="1"/>
  <c r="M33" i="11" a="1"/>
  <c r="K33" i="11" a="1"/>
  <c r="L33" i="11" a="1"/>
  <c r="N33" i="11" a="1"/>
  <c r="K33" i="10" a="1"/>
  <c r="N33" i="10" a="1"/>
  <c r="M33" i="10" a="1"/>
  <c r="L33" i="10" a="1"/>
  <c r="L33" i="12" a="1"/>
  <c r="N33" i="12" a="1"/>
  <c r="M33" i="12" a="1"/>
  <c r="K33" i="12" a="1"/>
  <c r="M33" i="13" a="1"/>
  <c r="K33" i="13" a="1"/>
  <c r="N33" i="13" a="1"/>
  <c r="L33" i="13" a="1"/>
  <c r="M32" i="14" a="1"/>
  <c r="N32" i="14" a="1"/>
  <c r="K32" i="14" a="1"/>
  <c r="L32" i="14" a="1"/>
  <c r="V23" i="16" l="1"/>
  <c r="V29" i="15"/>
  <c r="V30" i="15"/>
  <c r="V30" i="14"/>
  <c r="V31" i="13"/>
  <c r="V31" i="12"/>
  <c r="V31" i="11"/>
  <c r="V31" i="10"/>
  <c r="V30" i="9"/>
  <c r="V30" i="8"/>
  <c r="V31" i="7"/>
  <c r="V31" i="6"/>
  <c r="V31" i="5"/>
  <c r="V31" i="4"/>
  <c r="V31" i="2"/>
  <c r="U24" i="16"/>
  <c r="U31" i="15"/>
  <c r="U31" i="14"/>
  <c r="U32" i="13"/>
  <c r="U32" i="12"/>
  <c r="U32" i="11"/>
  <c r="U32" i="10"/>
  <c r="U32" i="4"/>
  <c r="U31" i="8"/>
  <c r="U31" i="9"/>
  <c r="U32" i="7"/>
  <c r="U32" i="6"/>
  <c r="U32" i="5"/>
  <c r="U32" i="2"/>
  <c r="L25" i="16"/>
  <c r="Q25" i="16" s="1"/>
  <c r="I25" i="16"/>
  <c r="R25" i="16" s="1"/>
  <c r="J25" i="16"/>
  <c r="S25" i="16" s="1"/>
  <c r="K25" i="16"/>
  <c r="T25" i="16" s="1"/>
  <c r="G26" i="16"/>
  <c r="P22" i="16"/>
  <c r="H23" i="16"/>
  <c r="K33" i="2"/>
  <c r="R33" i="2" s="1"/>
  <c r="N33" i="2"/>
  <c r="Q33" i="2" s="1"/>
  <c r="L33" i="2"/>
  <c r="S33" i="2" s="1"/>
  <c r="M33" i="2"/>
  <c r="T33" i="2" s="1"/>
  <c r="I35" i="2"/>
  <c r="M33" i="4"/>
  <c r="T33" i="4" s="1"/>
  <c r="L33" i="4"/>
  <c r="S33" i="4" s="1"/>
  <c r="N33" i="4"/>
  <c r="Q33" i="4" s="1"/>
  <c r="K33" i="4"/>
  <c r="R33" i="4" s="1"/>
  <c r="I35" i="4"/>
  <c r="N33" i="5"/>
  <c r="Q33" i="5" s="1"/>
  <c r="K33" i="5"/>
  <c r="R33" i="5" s="1"/>
  <c r="M33" i="5"/>
  <c r="T33" i="5" s="1"/>
  <c r="L33" i="5"/>
  <c r="S33" i="5" s="1"/>
  <c r="I35" i="5"/>
  <c r="N33" i="6"/>
  <c r="Q33" i="6" s="1"/>
  <c r="K33" i="6"/>
  <c r="R33" i="6" s="1"/>
  <c r="L33" i="6"/>
  <c r="S33" i="6" s="1"/>
  <c r="M33" i="6"/>
  <c r="T33" i="6" s="1"/>
  <c r="I35" i="6"/>
  <c r="L33" i="7"/>
  <c r="S33" i="7" s="1"/>
  <c r="N33" i="7"/>
  <c r="Q33" i="7" s="1"/>
  <c r="K33" i="7"/>
  <c r="R33" i="7" s="1"/>
  <c r="M33" i="7"/>
  <c r="T33" i="7" s="1"/>
  <c r="I35" i="7"/>
  <c r="K32" i="8"/>
  <c r="R32" i="8" s="1"/>
  <c r="L32" i="8"/>
  <c r="S32" i="8" s="1"/>
  <c r="N32" i="8"/>
  <c r="Q32" i="8" s="1"/>
  <c r="M32" i="8"/>
  <c r="T32" i="8" s="1"/>
  <c r="I34" i="8"/>
  <c r="N32" i="9"/>
  <c r="Q32" i="9" s="1"/>
  <c r="K32" i="9"/>
  <c r="R32" i="9" s="1"/>
  <c r="L32" i="9"/>
  <c r="S32" i="9" s="1"/>
  <c r="M32" i="9"/>
  <c r="T32" i="9" s="1"/>
  <c r="I34" i="9"/>
  <c r="N33" i="11"/>
  <c r="Q33" i="11" s="1"/>
  <c r="L33" i="11"/>
  <c r="S33" i="11" s="1"/>
  <c r="K33" i="11"/>
  <c r="R33" i="11" s="1"/>
  <c r="M33" i="11"/>
  <c r="T33" i="11" s="1"/>
  <c r="I35" i="11"/>
  <c r="L33" i="10"/>
  <c r="S33" i="10" s="1"/>
  <c r="M33" i="10"/>
  <c r="T33" i="10" s="1"/>
  <c r="N33" i="10"/>
  <c r="Q33" i="10" s="1"/>
  <c r="K33" i="10"/>
  <c r="R33" i="10" s="1"/>
  <c r="I35" i="10"/>
  <c r="K33" i="12"/>
  <c r="R33" i="12" s="1"/>
  <c r="M33" i="12"/>
  <c r="T33" i="12" s="1"/>
  <c r="N33" i="12"/>
  <c r="Q33" i="12" s="1"/>
  <c r="L33" i="12"/>
  <c r="S33" i="12" s="1"/>
  <c r="I35" i="12"/>
  <c r="L33" i="13"/>
  <c r="S33" i="13" s="1"/>
  <c r="N33" i="13"/>
  <c r="Q33" i="13" s="1"/>
  <c r="K33" i="13"/>
  <c r="R33" i="13" s="1"/>
  <c r="M33" i="13"/>
  <c r="T33" i="13" s="1"/>
  <c r="I35" i="13"/>
  <c r="L32" i="14"/>
  <c r="S32" i="14" s="1"/>
  <c r="K32" i="14"/>
  <c r="R32" i="14" s="1"/>
  <c r="N32" i="14"/>
  <c r="Q32" i="14" s="1"/>
  <c r="M32" i="14"/>
  <c r="T32" i="14" s="1"/>
  <c r="I34" i="14"/>
  <c r="I34" i="15"/>
  <c r="AC38" i="18"/>
  <c r="Y15" i="18"/>
  <c r="AN31" i="18"/>
  <c r="AM56" i="18"/>
  <c r="AM35" i="18"/>
  <c r="X9" i="18"/>
  <c r="W31" i="18"/>
  <c r="AL5" i="18"/>
  <c r="AK19" i="18"/>
  <c r="V25" i="18"/>
  <c r="U10" i="18"/>
  <c r="AJ43" i="18"/>
  <c r="T50" i="18"/>
  <c r="AI47" i="18"/>
  <c r="S31" i="18"/>
  <c r="AH9" i="18"/>
  <c r="AG6" i="18"/>
  <c r="R15" i="18"/>
  <c r="Q6" i="18"/>
  <c r="AF20" i="18"/>
  <c r="P9" i="18"/>
  <c r="AE43" i="18"/>
  <c r="AB13" i="18"/>
  <c r="O35" i="18"/>
  <c r="N13" i="18"/>
  <c r="AD59" i="18"/>
  <c r="M36" i="18"/>
  <c r="AA22" i="18"/>
  <c r="L49" i="18"/>
  <c r="K26" i="16" a="1"/>
  <c r="J26" i="16" a="1"/>
  <c r="I26" i="16" a="1"/>
  <c r="L26" i="16" a="1"/>
  <c r="M34" i="2" a="1"/>
  <c r="N34" i="2" a="1"/>
  <c r="L34" i="2" a="1"/>
  <c r="K34" i="2" a="1"/>
  <c r="N34" i="4" a="1"/>
  <c r="L34" i="4" a="1"/>
  <c r="M34" i="4" a="1"/>
  <c r="K34" i="4" a="1"/>
  <c r="N34" i="5" a="1"/>
  <c r="L34" i="5" a="1"/>
  <c r="M34" i="5" a="1"/>
  <c r="K34" i="5" a="1"/>
  <c r="N34" i="6" a="1"/>
  <c r="M34" i="6" a="1"/>
  <c r="L34" i="6" a="1"/>
  <c r="K34" i="6" a="1"/>
  <c r="N34" i="7" a="1"/>
  <c r="L34" i="7" a="1"/>
  <c r="M34" i="7" a="1"/>
  <c r="K34" i="7" a="1"/>
  <c r="M33" i="8" a="1"/>
  <c r="K33" i="8" a="1"/>
  <c r="N33" i="8" a="1"/>
  <c r="L33" i="8" a="1"/>
  <c r="M33" i="9" a="1"/>
  <c r="L33" i="9" a="1"/>
  <c r="K33" i="9" a="1"/>
  <c r="N33" i="9" a="1"/>
  <c r="N34" i="11" a="1"/>
  <c r="L34" i="11" a="1"/>
  <c r="K34" i="11" a="1"/>
  <c r="M34" i="11" a="1"/>
  <c r="M34" i="10" a="1"/>
  <c r="N34" i="10" a="1"/>
  <c r="K34" i="10" a="1"/>
  <c r="L34" i="10" a="1"/>
  <c r="N34" i="12" a="1"/>
  <c r="L34" i="12" a="1"/>
  <c r="K34" i="12" a="1"/>
  <c r="M34" i="12" a="1"/>
  <c r="N34" i="13" a="1"/>
  <c r="L34" i="13" a="1"/>
  <c r="M34" i="13" a="1"/>
  <c r="K34" i="13" a="1"/>
  <c r="M33" i="14" a="1"/>
  <c r="K33" i="14" a="1"/>
  <c r="N33" i="14" a="1"/>
  <c r="L33" i="14" a="1"/>
  <c r="K32" i="15" a="1"/>
  <c r="L32" i="15" a="1"/>
  <c r="M32" i="15" a="1"/>
  <c r="V24" i="16" l="1"/>
  <c r="V31" i="15"/>
  <c r="V31" i="14"/>
  <c r="V32" i="13"/>
  <c r="V32" i="12"/>
  <c r="V32" i="11"/>
  <c r="V32" i="10"/>
  <c r="V31" i="9"/>
  <c r="V31" i="8"/>
  <c r="V32" i="7"/>
  <c r="V32" i="6"/>
  <c r="V32" i="5"/>
  <c r="V32" i="4"/>
  <c r="U32" i="14"/>
  <c r="V32" i="2"/>
  <c r="U25" i="16"/>
  <c r="U33" i="13"/>
  <c r="U33" i="10"/>
  <c r="U33" i="11"/>
  <c r="U33" i="12"/>
  <c r="U32" i="8"/>
  <c r="U32" i="9"/>
  <c r="U33" i="7"/>
  <c r="U33" i="5"/>
  <c r="U33" i="6"/>
  <c r="U33" i="4"/>
  <c r="U33" i="2"/>
  <c r="L26" i="16"/>
  <c r="Q26" i="16" s="1"/>
  <c r="I26" i="16"/>
  <c r="R26" i="16" s="1"/>
  <c r="J26" i="16"/>
  <c r="S26" i="16" s="1"/>
  <c r="K26" i="16"/>
  <c r="T26" i="16" s="1"/>
  <c r="P23" i="16"/>
  <c r="H24" i="16"/>
  <c r="G27" i="16"/>
  <c r="K34" i="2"/>
  <c r="R34" i="2" s="1"/>
  <c r="L34" i="2"/>
  <c r="S34" i="2" s="1"/>
  <c r="N34" i="2"/>
  <c r="Q34" i="2" s="1"/>
  <c r="M34" i="2"/>
  <c r="T34" i="2" s="1"/>
  <c r="I36" i="2"/>
  <c r="K34" i="4"/>
  <c r="R34" i="4" s="1"/>
  <c r="M34" i="4"/>
  <c r="T34" i="4" s="1"/>
  <c r="L34" i="4"/>
  <c r="S34" i="4" s="1"/>
  <c r="N34" i="4"/>
  <c r="Q34" i="4" s="1"/>
  <c r="I36" i="4"/>
  <c r="K34" i="5"/>
  <c r="R34" i="5" s="1"/>
  <c r="M34" i="5"/>
  <c r="T34" i="5" s="1"/>
  <c r="L34" i="5"/>
  <c r="S34" i="5" s="1"/>
  <c r="N34" i="5"/>
  <c r="Q34" i="5" s="1"/>
  <c r="I36" i="5"/>
  <c r="K34" i="6"/>
  <c r="R34" i="6" s="1"/>
  <c r="L34" i="6"/>
  <c r="S34" i="6" s="1"/>
  <c r="M34" i="6"/>
  <c r="T34" i="6" s="1"/>
  <c r="N34" i="6"/>
  <c r="Q34" i="6" s="1"/>
  <c r="I36" i="6"/>
  <c r="K34" i="7"/>
  <c r="R34" i="7" s="1"/>
  <c r="M34" i="7"/>
  <c r="T34" i="7" s="1"/>
  <c r="L34" i="7"/>
  <c r="S34" i="7" s="1"/>
  <c r="N34" i="7"/>
  <c r="Q34" i="7" s="1"/>
  <c r="I36" i="7"/>
  <c r="L33" i="8"/>
  <c r="S33" i="8" s="1"/>
  <c r="N33" i="8"/>
  <c r="Q33" i="8" s="1"/>
  <c r="K33" i="8"/>
  <c r="R33" i="8" s="1"/>
  <c r="M33" i="8"/>
  <c r="T33" i="8" s="1"/>
  <c r="I35" i="8"/>
  <c r="N33" i="9"/>
  <c r="Q33" i="9" s="1"/>
  <c r="K33" i="9"/>
  <c r="R33" i="9" s="1"/>
  <c r="L33" i="9"/>
  <c r="S33" i="9" s="1"/>
  <c r="M33" i="9"/>
  <c r="T33" i="9" s="1"/>
  <c r="I35" i="9"/>
  <c r="M34" i="11"/>
  <c r="T34" i="11" s="1"/>
  <c r="K34" i="11"/>
  <c r="R34" i="11" s="1"/>
  <c r="L34" i="11"/>
  <c r="S34" i="11" s="1"/>
  <c r="N34" i="11"/>
  <c r="Q34" i="11" s="1"/>
  <c r="I36" i="11"/>
  <c r="L34" i="10"/>
  <c r="S34" i="10" s="1"/>
  <c r="K34" i="10"/>
  <c r="R34" i="10" s="1"/>
  <c r="N34" i="10"/>
  <c r="Q34" i="10" s="1"/>
  <c r="M34" i="10"/>
  <c r="T34" i="10" s="1"/>
  <c r="I36" i="10"/>
  <c r="M34" i="12"/>
  <c r="T34" i="12" s="1"/>
  <c r="K34" i="12"/>
  <c r="R34" i="12" s="1"/>
  <c r="L34" i="12"/>
  <c r="S34" i="12" s="1"/>
  <c r="N34" i="12"/>
  <c r="Q34" i="12" s="1"/>
  <c r="I36" i="12"/>
  <c r="K34" i="13"/>
  <c r="R34" i="13" s="1"/>
  <c r="M34" i="13"/>
  <c r="T34" i="13" s="1"/>
  <c r="L34" i="13"/>
  <c r="S34" i="13" s="1"/>
  <c r="N34" i="13"/>
  <c r="Q34" i="13" s="1"/>
  <c r="I36" i="13"/>
  <c r="L33" i="14"/>
  <c r="S33" i="14" s="1"/>
  <c r="N33" i="14"/>
  <c r="Q33" i="14" s="1"/>
  <c r="K33" i="14"/>
  <c r="R33" i="14" s="1"/>
  <c r="M33" i="14"/>
  <c r="T33" i="14" s="1"/>
  <c r="I35" i="14"/>
  <c r="I35" i="15"/>
  <c r="M32" i="15"/>
  <c r="T32" i="15" s="1"/>
  <c r="L32" i="15"/>
  <c r="S32" i="15" s="1"/>
  <c r="K32" i="15"/>
  <c r="R32" i="15" s="1"/>
  <c r="AC36" i="18"/>
  <c r="Y19" i="18"/>
  <c r="AN15" i="18"/>
  <c r="AM9" i="18"/>
  <c r="W18" i="18"/>
  <c r="AL31" i="18"/>
  <c r="V4" i="18"/>
  <c r="AK25" i="18"/>
  <c r="U9" i="18"/>
  <c r="AJ10" i="18"/>
  <c r="T14" i="18"/>
  <c r="AI50" i="18"/>
  <c r="S39" i="18"/>
  <c r="AH31" i="18"/>
  <c r="AG15" i="18"/>
  <c r="R57" i="18"/>
  <c r="AF6" i="18"/>
  <c r="Q58" i="18"/>
  <c r="AE9" i="18"/>
  <c r="P55" i="18"/>
  <c r="AB35" i="18"/>
  <c r="O23" i="18"/>
  <c r="N39" i="18"/>
  <c r="AD13" i="18"/>
  <c r="M6" i="18"/>
  <c r="AA49" i="18"/>
  <c r="L26" i="18"/>
  <c r="J27" i="16" a="1"/>
  <c r="I27" i="16" a="1"/>
  <c r="K27" i="16" a="1"/>
  <c r="L27" i="16" a="1"/>
  <c r="N35" i="2" a="1"/>
  <c r="M35" i="2" a="1"/>
  <c r="K35" i="2" a="1"/>
  <c r="L35" i="2" a="1"/>
  <c r="L35" i="4" a="1"/>
  <c r="K35" i="4" a="1"/>
  <c r="M35" i="4" a="1"/>
  <c r="N35" i="4" a="1"/>
  <c r="N35" i="5" a="1"/>
  <c r="L35" i="5" a="1"/>
  <c r="M35" i="5" a="1"/>
  <c r="K35" i="5" a="1"/>
  <c r="N35" i="6" a="1"/>
  <c r="M35" i="6" a="1"/>
  <c r="L35" i="6" a="1"/>
  <c r="K35" i="6" a="1"/>
  <c r="M35" i="7" a="1"/>
  <c r="N35" i="7" a="1"/>
  <c r="K35" i="7" a="1"/>
  <c r="L35" i="7" a="1"/>
  <c r="M34" i="8" a="1"/>
  <c r="N34" i="8" a="1"/>
  <c r="K34" i="8" a="1"/>
  <c r="L34" i="8" a="1"/>
  <c r="N34" i="9" a="1"/>
  <c r="M34" i="9" a="1"/>
  <c r="L34" i="9" a="1"/>
  <c r="K34" i="9" a="1"/>
  <c r="N35" i="11" a="1"/>
  <c r="L35" i="11" a="1"/>
  <c r="M35" i="11" a="1"/>
  <c r="K35" i="11" a="1"/>
  <c r="K35" i="10" a="1"/>
  <c r="M35" i="10" a="1"/>
  <c r="N35" i="10" a="1"/>
  <c r="L35" i="10" a="1"/>
  <c r="M35" i="12" a="1"/>
  <c r="N35" i="12" a="1"/>
  <c r="L35" i="12" a="1"/>
  <c r="K35" i="12" a="1"/>
  <c r="N35" i="13" a="1"/>
  <c r="L35" i="13" a="1"/>
  <c r="K35" i="13" a="1"/>
  <c r="M35" i="13" a="1"/>
  <c r="N34" i="14" a="1"/>
  <c r="L34" i="14" a="1"/>
  <c r="M34" i="14" a="1"/>
  <c r="K34" i="14" a="1"/>
  <c r="L33" i="15" a="1"/>
  <c r="M33" i="15" a="1"/>
  <c r="K33" i="15" a="1"/>
  <c r="V25" i="16" l="1"/>
  <c r="V32" i="14"/>
  <c r="V33" i="13"/>
  <c r="V33" i="12"/>
  <c r="V33" i="11"/>
  <c r="V33" i="10"/>
  <c r="V32" i="9"/>
  <c r="V32" i="8"/>
  <c r="V33" i="7"/>
  <c r="V33" i="6"/>
  <c r="V33" i="5"/>
  <c r="V33" i="4"/>
  <c r="V33" i="2"/>
  <c r="U33" i="14"/>
  <c r="U26" i="16"/>
  <c r="U32" i="15"/>
  <c r="U34" i="6"/>
  <c r="U34" i="13"/>
  <c r="U34" i="10"/>
  <c r="U34" i="12"/>
  <c r="U34" i="11"/>
  <c r="U33" i="8"/>
  <c r="U33" i="9"/>
  <c r="U34" i="7"/>
  <c r="U34" i="4"/>
  <c r="U34" i="5"/>
  <c r="U34" i="2"/>
  <c r="L27" i="16"/>
  <c r="Q27" i="16" s="1"/>
  <c r="K27" i="16"/>
  <c r="T27" i="16" s="1"/>
  <c r="I27" i="16"/>
  <c r="R27" i="16" s="1"/>
  <c r="J27" i="16"/>
  <c r="S27" i="16" s="1"/>
  <c r="G28" i="16"/>
  <c r="P24" i="16"/>
  <c r="H25" i="16"/>
  <c r="L35" i="2"/>
  <c r="S35" i="2" s="1"/>
  <c r="K35" i="2"/>
  <c r="R35" i="2" s="1"/>
  <c r="M35" i="2"/>
  <c r="T35" i="2" s="1"/>
  <c r="N35" i="2"/>
  <c r="Q35" i="2" s="1"/>
  <c r="I37" i="2"/>
  <c r="N35" i="4"/>
  <c r="Q35" i="4" s="1"/>
  <c r="M35" i="4"/>
  <c r="T35" i="4" s="1"/>
  <c r="K35" i="4"/>
  <c r="R35" i="4" s="1"/>
  <c r="L35" i="4"/>
  <c r="S35" i="4" s="1"/>
  <c r="I37" i="4"/>
  <c r="K35" i="5"/>
  <c r="R35" i="5" s="1"/>
  <c r="M35" i="5"/>
  <c r="T35" i="5" s="1"/>
  <c r="L35" i="5"/>
  <c r="S35" i="5" s="1"/>
  <c r="N35" i="5"/>
  <c r="Q35" i="5" s="1"/>
  <c r="I37" i="5"/>
  <c r="K35" i="6"/>
  <c r="R35" i="6" s="1"/>
  <c r="L35" i="6"/>
  <c r="S35" i="6" s="1"/>
  <c r="M35" i="6"/>
  <c r="T35" i="6" s="1"/>
  <c r="N35" i="6"/>
  <c r="Q35" i="6" s="1"/>
  <c r="I37" i="6"/>
  <c r="L35" i="7"/>
  <c r="S35" i="7" s="1"/>
  <c r="K35" i="7"/>
  <c r="R35" i="7" s="1"/>
  <c r="N35" i="7"/>
  <c r="Q35" i="7" s="1"/>
  <c r="M35" i="7"/>
  <c r="T35" i="7" s="1"/>
  <c r="I37" i="7"/>
  <c r="L34" i="8"/>
  <c r="S34" i="8" s="1"/>
  <c r="K34" i="8"/>
  <c r="R34" i="8" s="1"/>
  <c r="N34" i="8"/>
  <c r="Q34" i="8" s="1"/>
  <c r="M34" i="8"/>
  <c r="T34" i="8" s="1"/>
  <c r="I36" i="8"/>
  <c r="K34" i="9"/>
  <c r="R34" i="9" s="1"/>
  <c r="L34" i="9"/>
  <c r="S34" i="9" s="1"/>
  <c r="M34" i="9"/>
  <c r="T34" i="9" s="1"/>
  <c r="N34" i="9"/>
  <c r="Q34" i="9" s="1"/>
  <c r="I36" i="9"/>
  <c r="K35" i="11"/>
  <c r="R35" i="11" s="1"/>
  <c r="M35" i="11"/>
  <c r="T35" i="11" s="1"/>
  <c r="L35" i="11"/>
  <c r="S35" i="11" s="1"/>
  <c r="N35" i="11"/>
  <c r="Q35" i="11" s="1"/>
  <c r="I37" i="11"/>
  <c r="L35" i="10"/>
  <c r="S35" i="10" s="1"/>
  <c r="N35" i="10"/>
  <c r="Q35" i="10" s="1"/>
  <c r="M35" i="10"/>
  <c r="T35" i="10" s="1"/>
  <c r="K35" i="10"/>
  <c r="R35" i="10" s="1"/>
  <c r="I37" i="10"/>
  <c r="K35" i="12"/>
  <c r="R35" i="12" s="1"/>
  <c r="L35" i="12"/>
  <c r="S35" i="12" s="1"/>
  <c r="N35" i="12"/>
  <c r="Q35" i="12" s="1"/>
  <c r="M35" i="12"/>
  <c r="T35" i="12" s="1"/>
  <c r="I37" i="12"/>
  <c r="M35" i="13"/>
  <c r="T35" i="13" s="1"/>
  <c r="K35" i="13"/>
  <c r="R35" i="13" s="1"/>
  <c r="L35" i="13"/>
  <c r="S35" i="13" s="1"/>
  <c r="N35" i="13"/>
  <c r="Q35" i="13" s="1"/>
  <c r="I37" i="13"/>
  <c r="K34" i="14"/>
  <c r="R34" i="14" s="1"/>
  <c r="M34" i="14"/>
  <c r="T34" i="14" s="1"/>
  <c r="L34" i="14"/>
  <c r="S34" i="14" s="1"/>
  <c r="N34" i="14"/>
  <c r="Q34" i="14" s="1"/>
  <c r="I36" i="14"/>
  <c r="I36" i="15"/>
  <c r="K33" i="15"/>
  <c r="R33" i="15" s="1"/>
  <c r="M33" i="15"/>
  <c r="T33" i="15" s="1"/>
  <c r="L33" i="15"/>
  <c r="S33" i="15" s="1"/>
  <c r="AC6" i="18"/>
  <c r="AN19" i="18"/>
  <c r="Y9" i="18"/>
  <c r="W20" i="18"/>
  <c r="X6" i="18"/>
  <c r="AL18" i="18"/>
  <c r="V55" i="18"/>
  <c r="AK4" i="18"/>
  <c r="AJ9" i="18"/>
  <c r="U35" i="18"/>
  <c r="AI14" i="18"/>
  <c r="T29" i="18"/>
  <c r="S45" i="18"/>
  <c r="AH39" i="18"/>
  <c r="AG57" i="18"/>
  <c r="R17" i="18"/>
  <c r="AF58" i="18"/>
  <c r="P59" i="18"/>
  <c r="AE55" i="18"/>
  <c r="AB23" i="18"/>
  <c r="O20" i="18"/>
  <c r="N37" i="18"/>
  <c r="AD39" i="18"/>
  <c r="M58" i="18"/>
  <c r="L37" i="18"/>
  <c r="AA26" i="18"/>
  <c r="J28" i="16" a="1"/>
  <c r="K28" i="16" a="1"/>
  <c r="I28" i="16" a="1"/>
  <c r="L28" i="16" a="1"/>
  <c r="M36" i="2" a="1"/>
  <c r="K36" i="2" a="1"/>
  <c r="N36" i="2" a="1"/>
  <c r="L36" i="2" a="1"/>
  <c r="L36" i="4" a="1"/>
  <c r="K36" i="4" a="1"/>
  <c r="M36" i="4" a="1"/>
  <c r="N36" i="4" a="1"/>
  <c r="N36" i="5" a="1"/>
  <c r="K36" i="5" a="1"/>
  <c r="L36" i="5" a="1"/>
  <c r="M36" i="5" a="1"/>
  <c r="M36" i="6" a="1"/>
  <c r="K36" i="6" a="1"/>
  <c r="N36" i="6" a="1"/>
  <c r="L36" i="6" a="1"/>
  <c r="M36" i="7" a="1"/>
  <c r="N36" i="7" a="1"/>
  <c r="L36" i="7" a="1"/>
  <c r="K36" i="7" a="1"/>
  <c r="M35" i="8" a="1"/>
  <c r="N35" i="8" a="1"/>
  <c r="L35" i="8" a="1"/>
  <c r="K35" i="8" a="1"/>
  <c r="K35" i="9" a="1"/>
  <c r="N35" i="9" a="1"/>
  <c r="L35" i="9" a="1"/>
  <c r="M35" i="9" a="1"/>
  <c r="N36" i="11" a="1"/>
  <c r="M36" i="11" a="1"/>
  <c r="L36" i="11" a="1"/>
  <c r="K36" i="11" a="1"/>
  <c r="L36" i="10" a="1"/>
  <c r="M36" i="10" a="1"/>
  <c r="K36" i="10" a="1"/>
  <c r="N36" i="10" a="1"/>
  <c r="N36" i="12" a="1"/>
  <c r="K36" i="12" a="1"/>
  <c r="M36" i="12" a="1"/>
  <c r="L36" i="12" a="1"/>
  <c r="N36" i="13" a="1"/>
  <c r="K36" i="13" a="1"/>
  <c r="M36" i="13" a="1"/>
  <c r="L36" i="13" a="1"/>
  <c r="N35" i="14" a="1"/>
  <c r="L35" i="14" a="1"/>
  <c r="M35" i="14" a="1"/>
  <c r="K35" i="14" a="1"/>
  <c r="M35" i="15" a="1"/>
  <c r="K35" i="15" a="1"/>
  <c r="L35" i="15" a="1"/>
  <c r="M34" i="15" a="1"/>
  <c r="L34" i="15" a="1"/>
  <c r="K34" i="15" a="1"/>
  <c r="V26" i="16" l="1"/>
  <c r="V32" i="15"/>
  <c r="V33" i="14"/>
  <c r="V34" i="13"/>
  <c r="V34" i="12"/>
  <c r="V34" i="11"/>
  <c r="V34" i="10"/>
  <c r="V33" i="9"/>
  <c r="V33" i="8"/>
  <c r="V34" i="7"/>
  <c r="V34" i="6"/>
  <c r="V34" i="5"/>
  <c r="V34" i="4"/>
  <c r="V34" i="2"/>
  <c r="U33" i="15"/>
  <c r="U34" i="14"/>
  <c r="U27" i="16"/>
  <c r="U35" i="12"/>
  <c r="U35" i="13"/>
  <c r="U35" i="11"/>
  <c r="U35" i="10"/>
  <c r="U34" i="8"/>
  <c r="U34" i="9"/>
  <c r="U35" i="6"/>
  <c r="U35" i="2"/>
  <c r="U35" i="7"/>
  <c r="U35" i="5"/>
  <c r="U35" i="4"/>
  <c r="L28" i="16"/>
  <c r="Q28" i="16" s="1"/>
  <c r="I28" i="16"/>
  <c r="R28" i="16" s="1"/>
  <c r="K28" i="16"/>
  <c r="T28" i="16" s="1"/>
  <c r="J28" i="16"/>
  <c r="S28" i="16" s="1"/>
  <c r="P25" i="16"/>
  <c r="H26" i="16"/>
  <c r="G29" i="16"/>
  <c r="L36" i="2"/>
  <c r="S36" i="2" s="1"/>
  <c r="N36" i="2"/>
  <c r="Q36" i="2" s="1"/>
  <c r="K36" i="2"/>
  <c r="R36" i="2" s="1"/>
  <c r="M36" i="2"/>
  <c r="T36" i="2" s="1"/>
  <c r="I38" i="2"/>
  <c r="N36" i="4"/>
  <c r="Q36" i="4" s="1"/>
  <c r="M36" i="4"/>
  <c r="T36" i="4" s="1"/>
  <c r="K36" i="4"/>
  <c r="R36" i="4" s="1"/>
  <c r="L36" i="4"/>
  <c r="S36" i="4" s="1"/>
  <c r="I38" i="4"/>
  <c r="M36" i="5"/>
  <c r="T36" i="5" s="1"/>
  <c r="L36" i="5"/>
  <c r="S36" i="5" s="1"/>
  <c r="K36" i="5"/>
  <c r="R36" i="5" s="1"/>
  <c r="N36" i="5"/>
  <c r="Q36" i="5" s="1"/>
  <c r="I38" i="5"/>
  <c r="L36" i="6"/>
  <c r="S36" i="6" s="1"/>
  <c r="N36" i="6"/>
  <c r="Q36" i="6" s="1"/>
  <c r="K36" i="6"/>
  <c r="R36" i="6" s="1"/>
  <c r="M36" i="6"/>
  <c r="T36" i="6" s="1"/>
  <c r="I38" i="6"/>
  <c r="K36" i="7"/>
  <c r="R36" i="7" s="1"/>
  <c r="L36" i="7"/>
  <c r="S36" i="7" s="1"/>
  <c r="N36" i="7"/>
  <c r="Q36" i="7" s="1"/>
  <c r="M36" i="7"/>
  <c r="T36" i="7" s="1"/>
  <c r="I38" i="7"/>
  <c r="K35" i="8"/>
  <c r="R35" i="8" s="1"/>
  <c r="L35" i="8"/>
  <c r="S35" i="8" s="1"/>
  <c r="N35" i="8"/>
  <c r="Q35" i="8" s="1"/>
  <c r="M35" i="8"/>
  <c r="T35" i="8" s="1"/>
  <c r="I37" i="8"/>
  <c r="M35" i="9"/>
  <c r="T35" i="9" s="1"/>
  <c r="L35" i="9"/>
  <c r="S35" i="9" s="1"/>
  <c r="N35" i="9"/>
  <c r="Q35" i="9" s="1"/>
  <c r="K35" i="9"/>
  <c r="R35" i="9" s="1"/>
  <c r="I37" i="9"/>
  <c r="K36" i="11"/>
  <c r="R36" i="11" s="1"/>
  <c r="L36" i="11"/>
  <c r="S36" i="11" s="1"/>
  <c r="M36" i="11"/>
  <c r="T36" i="11" s="1"/>
  <c r="N36" i="11"/>
  <c r="Q36" i="11" s="1"/>
  <c r="I38" i="11"/>
  <c r="N36" i="10"/>
  <c r="Q36" i="10" s="1"/>
  <c r="K36" i="10"/>
  <c r="R36" i="10" s="1"/>
  <c r="M36" i="10"/>
  <c r="T36" i="10" s="1"/>
  <c r="L36" i="10"/>
  <c r="S36" i="10" s="1"/>
  <c r="I38" i="10"/>
  <c r="L36" i="12"/>
  <c r="S36" i="12" s="1"/>
  <c r="M36" i="12"/>
  <c r="T36" i="12" s="1"/>
  <c r="K36" i="12"/>
  <c r="R36" i="12" s="1"/>
  <c r="N36" i="12"/>
  <c r="Q36" i="12" s="1"/>
  <c r="I38" i="12"/>
  <c r="L36" i="13"/>
  <c r="S36" i="13" s="1"/>
  <c r="M36" i="13"/>
  <c r="T36" i="13" s="1"/>
  <c r="K36" i="13"/>
  <c r="R36" i="13" s="1"/>
  <c r="N36" i="13"/>
  <c r="Q36" i="13" s="1"/>
  <c r="I38" i="13"/>
  <c r="K35" i="14"/>
  <c r="R35" i="14" s="1"/>
  <c r="M35" i="14"/>
  <c r="T35" i="14" s="1"/>
  <c r="L35" i="14"/>
  <c r="S35" i="14" s="1"/>
  <c r="N35" i="14"/>
  <c r="Q35" i="14" s="1"/>
  <c r="I37" i="14"/>
  <c r="I37" i="15"/>
  <c r="L35" i="15"/>
  <c r="S35" i="15" s="1"/>
  <c r="K35" i="15"/>
  <c r="R35" i="15" s="1"/>
  <c r="M35" i="15"/>
  <c r="T35" i="15" s="1"/>
  <c r="K34" i="15"/>
  <c r="R34" i="15" s="1"/>
  <c r="L34" i="15"/>
  <c r="S34" i="15" s="1"/>
  <c r="M34" i="15"/>
  <c r="T34" i="15" s="1"/>
  <c r="AC58" i="18"/>
  <c r="AN9" i="18"/>
  <c r="Y5" i="18"/>
  <c r="X45" i="18"/>
  <c r="AM6" i="18"/>
  <c r="W26" i="18"/>
  <c r="AL20" i="18"/>
  <c r="AK55" i="18"/>
  <c r="V29" i="18"/>
  <c r="AJ35" i="18"/>
  <c r="U34" i="18"/>
  <c r="AI29" i="18"/>
  <c r="T53" i="18"/>
  <c r="S19" i="18"/>
  <c r="AH45" i="18"/>
  <c r="AG17" i="18"/>
  <c r="R41" i="18"/>
  <c r="Q57" i="18"/>
  <c r="AE59" i="18"/>
  <c r="P8" i="18"/>
  <c r="AB20" i="18"/>
  <c r="O49" i="18"/>
  <c r="AD37" i="18"/>
  <c r="N29" i="18"/>
  <c r="L6" i="18"/>
  <c r="M17" i="18"/>
  <c r="AA37" i="18"/>
  <c r="J29" i="16" a="1"/>
  <c r="I29" i="16" a="1"/>
  <c r="K29" i="16" a="1"/>
  <c r="L29" i="16" a="1"/>
  <c r="N37" i="2" a="1"/>
  <c r="M37" i="2" a="1"/>
  <c r="L37" i="2" a="1"/>
  <c r="K37" i="2" a="1"/>
  <c r="L37" i="4" a="1"/>
  <c r="K37" i="4" a="1"/>
  <c r="N37" i="4" a="1"/>
  <c r="M37" i="4" a="1"/>
  <c r="M37" i="5" a="1"/>
  <c r="L37" i="5" a="1"/>
  <c r="N37" i="5" a="1"/>
  <c r="K37" i="5" a="1"/>
  <c r="L37" i="6" a="1"/>
  <c r="N37" i="6" a="1"/>
  <c r="M37" i="6" a="1"/>
  <c r="K37" i="6" a="1"/>
  <c r="L37" i="7" a="1"/>
  <c r="N37" i="7" a="1"/>
  <c r="K37" i="7" a="1"/>
  <c r="M37" i="7" a="1"/>
  <c r="L36" i="8" a="1"/>
  <c r="N36" i="8" a="1"/>
  <c r="K36" i="8" a="1"/>
  <c r="M36" i="8" a="1"/>
  <c r="N36" i="9" a="1"/>
  <c r="M36" i="9" a="1"/>
  <c r="L36" i="9" a="1"/>
  <c r="K36" i="9" a="1"/>
  <c r="N37" i="11" a="1"/>
  <c r="K37" i="11" a="1"/>
  <c r="M37" i="11" a="1"/>
  <c r="L37" i="11" a="1"/>
  <c r="N37" i="10" a="1"/>
  <c r="M37" i="10" a="1"/>
  <c r="K37" i="10" a="1"/>
  <c r="L37" i="10" a="1"/>
  <c r="N37" i="12" a="1"/>
  <c r="L37" i="12" a="1"/>
  <c r="K37" i="12" a="1"/>
  <c r="M37" i="12" a="1"/>
  <c r="M37" i="13" a="1"/>
  <c r="K37" i="13" a="1"/>
  <c r="N37" i="13" a="1"/>
  <c r="L37" i="13" a="1"/>
  <c r="N36" i="14" a="1"/>
  <c r="L36" i="14" a="1"/>
  <c r="M36" i="14" a="1"/>
  <c r="K36" i="14" a="1"/>
  <c r="K36" i="15" a="1"/>
  <c r="M36" i="15" a="1"/>
  <c r="L36" i="15" a="1"/>
  <c r="V27" i="16" l="1"/>
  <c r="V33" i="15"/>
  <c r="V34" i="14"/>
  <c r="V35" i="13"/>
  <c r="V35" i="12"/>
  <c r="V35" i="11"/>
  <c r="V35" i="10"/>
  <c r="V34" i="9"/>
  <c r="V34" i="8"/>
  <c r="V35" i="7"/>
  <c r="V35" i="6"/>
  <c r="V35" i="5"/>
  <c r="V35" i="4"/>
  <c r="U36" i="11"/>
  <c r="V35" i="2"/>
  <c r="U28" i="16"/>
  <c r="U35" i="14"/>
  <c r="U35" i="15"/>
  <c r="U34" i="15"/>
  <c r="U36" i="13"/>
  <c r="U36" i="12"/>
  <c r="U36" i="10"/>
  <c r="U35" i="9"/>
  <c r="U35" i="8"/>
  <c r="U36" i="7"/>
  <c r="U36" i="6"/>
  <c r="U36" i="5"/>
  <c r="U36" i="4"/>
  <c r="U36" i="2"/>
  <c r="L29" i="16"/>
  <c r="Q29" i="16" s="1"/>
  <c r="K29" i="16"/>
  <c r="T29" i="16" s="1"/>
  <c r="I29" i="16"/>
  <c r="R29" i="16" s="1"/>
  <c r="J29" i="16"/>
  <c r="S29" i="16" s="1"/>
  <c r="G30" i="16"/>
  <c r="P26" i="16"/>
  <c r="H27" i="16"/>
  <c r="K37" i="2"/>
  <c r="R37" i="2" s="1"/>
  <c r="L37" i="2"/>
  <c r="S37" i="2" s="1"/>
  <c r="M37" i="2"/>
  <c r="T37" i="2" s="1"/>
  <c r="N37" i="2"/>
  <c r="Q37" i="2" s="1"/>
  <c r="I39" i="2"/>
  <c r="M37" i="4"/>
  <c r="T37" i="4" s="1"/>
  <c r="N37" i="4"/>
  <c r="Q37" i="4" s="1"/>
  <c r="K37" i="4"/>
  <c r="R37" i="4" s="1"/>
  <c r="L37" i="4"/>
  <c r="S37" i="4" s="1"/>
  <c r="I39" i="4"/>
  <c r="K37" i="5"/>
  <c r="R37" i="5" s="1"/>
  <c r="N37" i="5"/>
  <c r="Q37" i="5" s="1"/>
  <c r="L37" i="5"/>
  <c r="S37" i="5" s="1"/>
  <c r="M37" i="5"/>
  <c r="T37" i="5" s="1"/>
  <c r="I39" i="5"/>
  <c r="K37" i="6"/>
  <c r="R37" i="6" s="1"/>
  <c r="M37" i="6"/>
  <c r="T37" i="6" s="1"/>
  <c r="N37" i="6"/>
  <c r="Q37" i="6" s="1"/>
  <c r="L37" i="6"/>
  <c r="S37" i="6" s="1"/>
  <c r="I39" i="6"/>
  <c r="M37" i="7"/>
  <c r="T37" i="7" s="1"/>
  <c r="K37" i="7"/>
  <c r="R37" i="7" s="1"/>
  <c r="N37" i="7"/>
  <c r="Q37" i="7" s="1"/>
  <c r="L37" i="7"/>
  <c r="S37" i="7" s="1"/>
  <c r="I39" i="7"/>
  <c r="M36" i="8"/>
  <c r="T36" i="8" s="1"/>
  <c r="K36" i="8"/>
  <c r="R36" i="8" s="1"/>
  <c r="N36" i="8"/>
  <c r="Q36" i="8" s="1"/>
  <c r="L36" i="8"/>
  <c r="S36" i="8" s="1"/>
  <c r="I38" i="8"/>
  <c r="K36" i="9"/>
  <c r="R36" i="9" s="1"/>
  <c r="L36" i="9"/>
  <c r="S36" i="9" s="1"/>
  <c r="M36" i="9"/>
  <c r="T36" i="9" s="1"/>
  <c r="N36" i="9"/>
  <c r="Q36" i="9" s="1"/>
  <c r="I38" i="9"/>
  <c r="L37" i="11"/>
  <c r="S37" i="11" s="1"/>
  <c r="M37" i="11"/>
  <c r="T37" i="11" s="1"/>
  <c r="K37" i="11"/>
  <c r="R37" i="11" s="1"/>
  <c r="N37" i="11"/>
  <c r="Q37" i="11" s="1"/>
  <c r="I39" i="11"/>
  <c r="L37" i="10"/>
  <c r="S37" i="10" s="1"/>
  <c r="K37" i="10"/>
  <c r="R37" i="10" s="1"/>
  <c r="M37" i="10"/>
  <c r="T37" i="10" s="1"/>
  <c r="N37" i="10"/>
  <c r="Q37" i="10" s="1"/>
  <c r="I39" i="10"/>
  <c r="M37" i="12"/>
  <c r="T37" i="12" s="1"/>
  <c r="K37" i="12"/>
  <c r="R37" i="12" s="1"/>
  <c r="L37" i="12"/>
  <c r="S37" i="12" s="1"/>
  <c r="N37" i="12"/>
  <c r="Q37" i="12" s="1"/>
  <c r="I39" i="12"/>
  <c r="L37" i="13"/>
  <c r="S37" i="13" s="1"/>
  <c r="N37" i="13"/>
  <c r="Q37" i="13" s="1"/>
  <c r="K37" i="13"/>
  <c r="R37" i="13" s="1"/>
  <c r="M37" i="13"/>
  <c r="T37" i="13" s="1"/>
  <c r="I39" i="13"/>
  <c r="K36" i="14"/>
  <c r="R36" i="14" s="1"/>
  <c r="M36" i="14"/>
  <c r="T36" i="14" s="1"/>
  <c r="L36" i="14"/>
  <c r="S36" i="14" s="1"/>
  <c r="N36" i="14"/>
  <c r="Q36" i="14" s="1"/>
  <c r="I38" i="14"/>
  <c r="I38" i="15"/>
  <c r="L36" i="15"/>
  <c r="S36" i="15" s="1"/>
  <c r="M36" i="15"/>
  <c r="T36" i="15" s="1"/>
  <c r="K36" i="15"/>
  <c r="R36" i="15" s="1"/>
  <c r="AC17" i="18"/>
  <c r="Y26" i="18"/>
  <c r="AN5" i="18"/>
  <c r="X51" i="18"/>
  <c r="X55" i="18"/>
  <c r="AM45" i="18"/>
  <c r="W9" i="18"/>
  <c r="AL26" i="18"/>
  <c r="AK29" i="18"/>
  <c r="V23" i="18"/>
  <c r="AJ34" i="18"/>
  <c r="U53" i="18"/>
  <c r="AI53" i="18"/>
  <c r="T36" i="18"/>
  <c r="S30" i="18"/>
  <c r="AH19" i="18"/>
  <c r="AG41" i="18"/>
  <c r="R34" i="18"/>
  <c r="Q37" i="18"/>
  <c r="AF57" i="18"/>
  <c r="AE8" i="18"/>
  <c r="P31" i="18"/>
  <c r="O54" i="18"/>
  <c r="AB49" i="18"/>
  <c r="N58" i="18"/>
  <c r="AD29" i="18"/>
  <c r="M14" i="18"/>
  <c r="AA6" i="18"/>
  <c r="L46" i="18"/>
  <c r="K30" i="16" a="1"/>
  <c r="J30" i="16" a="1"/>
  <c r="I30" i="16" a="1"/>
  <c r="L30" i="16" a="1"/>
  <c r="L38" i="2" a="1"/>
  <c r="N38" i="2" a="1"/>
  <c r="M38" i="2" a="1"/>
  <c r="K38" i="2" a="1"/>
  <c r="M38" i="4" a="1"/>
  <c r="K38" i="4" a="1"/>
  <c r="L38" i="4" a="1"/>
  <c r="N38" i="4" a="1"/>
  <c r="M38" i="5" a="1"/>
  <c r="K38" i="5" a="1"/>
  <c r="N38" i="5" a="1"/>
  <c r="L38" i="5" a="1"/>
  <c r="K38" i="6" a="1"/>
  <c r="N38" i="6" a="1"/>
  <c r="M38" i="6" a="1"/>
  <c r="L38" i="6" a="1"/>
  <c r="M38" i="7" a="1"/>
  <c r="K38" i="7" a="1"/>
  <c r="N38" i="7" a="1"/>
  <c r="L38" i="7" a="1"/>
  <c r="N37" i="8" a="1"/>
  <c r="K37" i="8" a="1"/>
  <c r="M37" i="8" a="1"/>
  <c r="L37" i="8" a="1"/>
  <c r="L37" i="9" a="1"/>
  <c r="K37" i="9" a="1"/>
  <c r="M37" i="9" a="1"/>
  <c r="N37" i="9" a="1"/>
  <c r="K38" i="11" a="1"/>
  <c r="M38" i="11" a="1"/>
  <c r="N38" i="11" a="1"/>
  <c r="L38" i="11" a="1"/>
  <c r="N38" i="10" a="1"/>
  <c r="K38" i="10" a="1"/>
  <c r="M38" i="10" a="1"/>
  <c r="L38" i="10" a="1"/>
  <c r="M38" i="12" a="1"/>
  <c r="K38" i="12" a="1"/>
  <c r="N38" i="12" a="1"/>
  <c r="L38" i="12" a="1"/>
  <c r="M38" i="13" a="1"/>
  <c r="K38" i="13" a="1"/>
  <c r="N38" i="13" a="1"/>
  <c r="L38" i="13" a="1"/>
  <c r="M37" i="14" a="1"/>
  <c r="L37" i="14" a="1"/>
  <c r="N37" i="14" a="1"/>
  <c r="K37" i="14" a="1"/>
  <c r="V28" i="16" l="1"/>
  <c r="V34" i="15"/>
  <c r="V35" i="15"/>
  <c r="V35" i="14"/>
  <c r="V36" i="13"/>
  <c r="V36" i="12"/>
  <c r="V36" i="11"/>
  <c r="V36" i="10"/>
  <c r="V35" i="9"/>
  <c r="V35" i="8"/>
  <c r="V36" i="7"/>
  <c r="V36" i="6"/>
  <c r="V36" i="5"/>
  <c r="V36" i="4"/>
  <c r="V36" i="2"/>
  <c r="U29" i="16"/>
  <c r="U37" i="13"/>
  <c r="U36" i="15"/>
  <c r="U36" i="14"/>
  <c r="U37" i="10"/>
  <c r="U37" i="12"/>
  <c r="U36" i="9"/>
  <c r="U37" i="11"/>
  <c r="U36" i="8"/>
  <c r="U37" i="7"/>
  <c r="U37" i="4"/>
  <c r="U37" i="5"/>
  <c r="U37" i="6"/>
  <c r="U37" i="2"/>
  <c r="L30" i="16"/>
  <c r="Q30" i="16" s="1"/>
  <c r="I30" i="16"/>
  <c r="R30" i="16" s="1"/>
  <c r="J30" i="16"/>
  <c r="S30" i="16" s="1"/>
  <c r="K30" i="16"/>
  <c r="T30" i="16" s="1"/>
  <c r="P27" i="16"/>
  <c r="H28" i="16"/>
  <c r="G31" i="16"/>
  <c r="K38" i="2"/>
  <c r="R38" i="2" s="1"/>
  <c r="M38" i="2"/>
  <c r="T38" i="2" s="1"/>
  <c r="N38" i="2"/>
  <c r="Q38" i="2" s="1"/>
  <c r="L38" i="2"/>
  <c r="S38" i="2" s="1"/>
  <c r="I40" i="2"/>
  <c r="N38" i="4"/>
  <c r="Q38" i="4" s="1"/>
  <c r="L38" i="4"/>
  <c r="S38" i="4" s="1"/>
  <c r="K38" i="4"/>
  <c r="R38" i="4" s="1"/>
  <c r="M38" i="4"/>
  <c r="T38" i="4" s="1"/>
  <c r="I40" i="4"/>
  <c r="L38" i="5"/>
  <c r="S38" i="5" s="1"/>
  <c r="N38" i="5"/>
  <c r="Q38" i="5" s="1"/>
  <c r="K38" i="5"/>
  <c r="R38" i="5" s="1"/>
  <c r="M38" i="5"/>
  <c r="T38" i="5" s="1"/>
  <c r="I40" i="5"/>
  <c r="L38" i="6"/>
  <c r="S38" i="6" s="1"/>
  <c r="M38" i="6"/>
  <c r="T38" i="6" s="1"/>
  <c r="N38" i="6"/>
  <c r="Q38" i="6" s="1"/>
  <c r="K38" i="6"/>
  <c r="R38" i="6" s="1"/>
  <c r="I40" i="6"/>
  <c r="L38" i="7"/>
  <c r="S38" i="7" s="1"/>
  <c r="N38" i="7"/>
  <c r="Q38" i="7" s="1"/>
  <c r="K38" i="7"/>
  <c r="R38" i="7" s="1"/>
  <c r="M38" i="7"/>
  <c r="T38" i="7" s="1"/>
  <c r="I40" i="7"/>
  <c r="L37" i="8"/>
  <c r="S37" i="8" s="1"/>
  <c r="M37" i="8"/>
  <c r="T37" i="8" s="1"/>
  <c r="K37" i="8"/>
  <c r="R37" i="8" s="1"/>
  <c r="N37" i="8"/>
  <c r="Q37" i="8" s="1"/>
  <c r="I39" i="8"/>
  <c r="N37" i="9"/>
  <c r="Q37" i="9" s="1"/>
  <c r="M37" i="9"/>
  <c r="T37" i="9" s="1"/>
  <c r="K37" i="9"/>
  <c r="R37" i="9" s="1"/>
  <c r="L37" i="9"/>
  <c r="S37" i="9" s="1"/>
  <c r="I39" i="9"/>
  <c r="L38" i="11"/>
  <c r="S38" i="11" s="1"/>
  <c r="N38" i="11"/>
  <c r="Q38" i="11" s="1"/>
  <c r="M38" i="11"/>
  <c r="T38" i="11" s="1"/>
  <c r="K38" i="11"/>
  <c r="R38" i="11" s="1"/>
  <c r="I40" i="11"/>
  <c r="L38" i="10"/>
  <c r="S38" i="10" s="1"/>
  <c r="M38" i="10"/>
  <c r="T38" i="10" s="1"/>
  <c r="K38" i="10"/>
  <c r="R38" i="10" s="1"/>
  <c r="N38" i="10"/>
  <c r="Q38" i="10" s="1"/>
  <c r="I40" i="10"/>
  <c r="L38" i="12"/>
  <c r="S38" i="12" s="1"/>
  <c r="N38" i="12"/>
  <c r="Q38" i="12" s="1"/>
  <c r="K38" i="12"/>
  <c r="R38" i="12" s="1"/>
  <c r="M38" i="12"/>
  <c r="T38" i="12" s="1"/>
  <c r="I40" i="12"/>
  <c r="L38" i="13"/>
  <c r="S38" i="13" s="1"/>
  <c r="N38" i="13"/>
  <c r="Q38" i="13" s="1"/>
  <c r="K38" i="13"/>
  <c r="R38" i="13" s="1"/>
  <c r="M38" i="13"/>
  <c r="T38" i="13" s="1"/>
  <c r="I40" i="13"/>
  <c r="K37" i="14"/>
  <c r="R37" i="14" s="1"/>
  <c r="N37" i="14"/>
  <c r="Q37" i="14" s="1"/>
  <c r="L37" i="14"/>
  <c r="S37" i="14" s="1"/>
  <c r="M37" i="14"/>
  <c r="T37" i="14" s="1"/>
  <c r="I39" i="14"/>
  <c r="I39" i="15"/>
  <c r="AC14" i="18"/>
  <c r="L10" i="18"/>
  <c r="Y48" i="18"/>
  <c r="AN26" i="18"/>
  <c r="AM55" i="18"/>
  <c r="X50" i="18"/>
  <c r="AM51" i="18"/>
  <c r="W41" i="18"/>
  <c r="AL9" i="18"/>
  <c r="AK23" i="18"/>
  <c r="V22" i="18"/>
  <c r="AJ53" i="18"/>
  <c r="U21" i="18"/>
  <c r="AI36" i="18"/>
  <c r="T49" i="18"/>
  <c r="S42" i="18"/>
  <c r="AH30" i="18"/>
  <c r="AG34" i="18"/>
  <c r="R24" i="18"/>
  <c r="Q28" i="18"/>
  <c r="AF37" i="18"/>
  <c r="P15" i="18"/>
  <c r="AE31" i="18"/>
  <c r="AB54" i="18"/>
  <c r="O19" i="18"/>
  <c r="AD58" i="18"/>
  <c r="N15" i="18"/>
  <c r="M43" i="18"/>
  <c r="AA46" i="18"/>
  <c r="K31" i="16" a="1"/>
  <c r="I31" i="16" a="1"/>
  <c r="J31" i="16" a="1"/>
  <c r="L31" i="16" a="1"/>
  <c r="M39" i="2" a="1"/>
  <c r="N39" i="2" a="1"/>
  <c r="L39" i="2" a="1"/>
  <c r="K39" i="2" a="1"/>
  <c r="M39" i="4" a="1"/>
  <c r="L39" i="4" a="1"/>
  <c r="N39" i="4" a="1"/>
  <c r="K39" i="4" a="1"/>
  <c r="K39" i="5" a="1"/>
  <c r="M39" i="5" a="1"/>
  <c r="N39" i="5" a="1"/>
  <c r="L39" i="5" a="1"/>
  <c r="N39" i="6" a="1"/>
  <c r="L39" i="6" a="1"/>
  <c r="M39" i="6" a="1"/>
  <c r="K39" i="6" a="1"/>
  <c r="N39" i="7" a="1"/>
  <c r="M39" i="7" a="1"/>
  <c r="L39" i="7" a="1"/>
  <c r="K39" i="7" a="1"/>
  <c r="K38" i="8" a="1"/>
  <c r="L38" i="8" a="1"/>
  <c r="N38" i="8" a="1"/>
  <c r="M38" i="8" a="1"/>
  <c r="M38" i="9" a="1"/>
  <c r="L38" i="9" a="1"/>
  <c r="K38" i="9" a="1"/>
  <c r="N38" i="9" a="1"/>
  <c r="L39" i="11" a="1"/>
  <c r="M39" i="11" a="1"/>
  <c r="N39" i="11" a="1"/>
  <c r="K39" i="11" a="1"/>
  <c r="M39" i="10" a="1"/>
  <c r="N39" i="10" a="1"/>
  <c r="K39" i="10" a="1"/>
  <c r="L39" i="10" a="1"/>
  <c r="M39" i="12" a="1"/>
  <c r="K39" i="12" a="1"/>
  <c r="N39" i="12" a="1"/>
  <c r="L39" i="12" a="1"/>
  <c r="M39" i="13" a="1"/>
  <c r="N39" i="13" a="1"/>
  <c r="K39" i="13" a="1"/>
  <c r="L39" i="13" a="1"/>
  <c r="M38" i="14" a="1"/>
  <c r="N38" i="14" a="1"/>
  <c r="K38" i="14" a="1"/>
  <c r="L38" i="14" a="1"/>
  <c r="K38" i="15" a="1"/>
  <c r="L38" i="15" a="1"/>
  <c r="M38" i="15" a="1"/>
  <c r="M37" i="15" a="1"/>
  <c r="L37" i="15" a="1"/>
  <c r="K37" i="15" a="1"/>
  <c r="V29" i="16" l="1"/>
  <c r="V36" i="15"/>
  <c r="V36" i="14"/>
  <c r="V37" i="13"/>
  <c r="V37" i="12"/>
  <c r="V37" i="11"/>
  <c r="V37" i="10"/>
  <c r="V36" i="9"/>
  <c r="V36" i="8"/>
  <c r="V37" i="7"/>
  <c r="V37" i="6"/>
  <c r="V37" i="5"/>
  <c r="V37" i="4"/>
  <c r="U30" i="16"/>
  <c r="V37" i="2"/>
  <c r="U38" i="13"/>
  <c r="U38" i="12"/>
  <c r="U37" i="14"/>
  <c r="U38" i="11"/>
  <c r="U38" i="10"/>
  <c r="U37" i="8"/>
  <c r="U37" i="9"/>
  <c r="U38" i="7"/>
  <c r="U38" i="2"/>
  <c r="U38" i="6"/>
  <c r="U38" i="5"/>
  <c r="U38" i="4"/>
  <c r="L31" i="16"/>
  <c r="Q31" i="16" s="1"/>
  <c r="J31" i="16"/>
  <c r="S31" i="16" s="1"/>
  <c r="I31" i="16"/>
  <c r="R31" i="16" s="1"/>
  <c r="K31" i="16"/>
  <c r="T31" i="16" s="1"/>
  <c r="G32" i="16"/>
  <c r="P28" i="16"/>
  <c r="H29" i="16"/>
  <c r="K39" i="2"/>
  <c r="R39" i="2" s="1"/>
  <c r="L39" i="2"/>
  <c r="S39" i="2" s="1"/>
  <c r="N39" i="2"/>
  <c r="Q39" i="2" s="1"/>
  <c r="M39" i="2"/>
  <c r="T39" i="2" s="1"/>
  <c r="I41" i="2"/>
  <c r="K39" i="4"/>
  <c r="R39" i="4" s="1"/>
  <c r="N39" i="4"/>
  <c r="Q39" i="4" s="1"/>
  <c r="L39" i="4"/>
  <c r="S39" i="4" s="1"/>
  <c r="M39" i="4"/>
  <c r="T39" i="4" s="1"/>
  <c r="I41" i="4"/>
  <c r="L39" i="5"/>
  <c r="S39" i="5" s="1"/>
  <c r="N39" i="5"/>
  <c r="Q39" i="5" s="1"/>
  <c r="M39" i="5"/>
  <c r="T39" i="5" s="1"/>
  <c r="K39" i="5"/>
  <c r="R39" i="5" s="1"/>
  <c r="I41" i="5"/>
  <c r="K39" i="6"/>
  <c r="R39" i="6" s="1"/>
  <c r="M39" i="6"/>
  <c r="T39" i="6" s="1"/>
  <c r="L39" i="6"/>
  <c r="S39" i="6" s="1"/>
  <c r="N39" i="6"/>
  <c r="Q39" i="6" s="1"/>
  <c r="I41" i="6"/>
  <c r="K39" i="7"/>
  <c r="R39" i="7" s="1"/>
  <c r="L39" i="7"/>
  <c r="S39" i="7" s="1"/>
  <c r="M39" i="7"/>
  <c r="T39" i="7" s="1"/>
  <c r="N39" i="7"/>
  <c r="Q39" i="7" s="1"/>
  <c r="I41" i="7"/>
  <c r="M38" i="8"/>
  <c r="T38" i="8" s="1"/>
  <c r="N38" i="8"/>
  <c r="Q38" i="8" s="1"/>
  <c r="L38" i="8"/>
  <c r="S38" i="8" s="1"/>
  <c r="K38" i="8"/>
  <c r="R38" i="8" s="1"/>
  <c r="I40" i="8"/>
  <c r="N38" i="9"/>
  <c r="Q38" i="9" s="1"/>
  <c r="K38" i="9"/>
  <c r="R38" i="9" s="1"/>
  <c r="L38" i="9"/>
  <c r="S38" i="9" s="1"/>
  <c r="M38" i="9"/>
  <c r="T38" i="9" s="1"/>
  <c r="I40" i="9"/>
  <c r="K39" i="11"/>
  <c r="R39" i="11" s="1"/>
  <c r="N39" i="11"/>
  <c r="Q39" i="11" s="1"/>
  <c r="M39" i="11"/>
  <c r="T39" i="11" s="1"/>
  <c r="L39" i="11"/>
  <c r="S39" i="11" s="1"/>
  <c r="I41" i="11"/>
  <c r="L39" i="10"/>
  <c r="S39" i="10" s="1"/>
  <c r="K39" i="10"/>
  <c r="R39" i="10" s="1"/>
  <c r="N39" i="10"/>
  <c r="Q39" i="10" s="1"/>
  <c r="M39" i="10"/>
  <c r="T39" i="10" s="1"/>
  <c r="I41" i="10"/>
  <c r="L39" i="12"/>
  <c r="S39" i="12" s="1"/>
  <c r="N39" i="12"/>
  <c r="Q39" i="12" s="1"/>
  <c r="K39" i="12"/>
  <c r="R39" i="12" s="1"/>
  <c r="M39" i="12"/>
  <c r="T39" i="12" s="1"/>
  <c r="I41" i="12"/>
  <c r="L39" i="13"/>
  <c r="S39" i="13" s="1"/>
  <c r="K39" i="13"/>
  <c r="R39" i="13" s="1"/>
  <c r="N39" i="13"/>
  <c r="Q39" i="13" s="1"/>
  <c r="M39" i="13"/>
  <c r="T39" i="13" s="1"/>
  <c r="I41" i="13"/>
  <c r="L38" i="14"/>
  <c r="S38" i="14" s="1"/>
  <c r="K38" i="14"/>
  <c r="R38" i="14" s="1"/>
  <c r="N38" i="14"/>
  <c r="Q38" i="14" s="1"/>
  <c r="M38" i="14"/>
  <c r="T38" i="14" s="1"/>
  <c r="I40" i="14"/>
  <c r="I40" i="15"/>
  <c r="M38" i="15"/>
  <c r="T38" i="15" s="1"/>
  <c r="L38" i="15"/>
  <c r="S38" i="15" s="1"/>
  <c r="K38" i="15"/>
  <c r="R38" i="15" s="1"/>
  <c r="K37" i="15"/>
  <c r="R37" i="15" s="1"/>
  <c r="L37" i="15"/>
  <c r="S37" i="15" s="1"/>
  <c r="M37" i="15"/>
  <c r="T37" i="15" s="1"/>
  <c r="AC43" i="18"/>
  <c r="AA10" i="18"/>
  <c r="Y20" i="18"/>
  <c r="AN48" i="18"/>
  <c r="AM50" i="18"/>
  <c r="AL41" i="18"/>
  <c r="W39" i="18"/>
  <c r="AK22" i="18"/>
  <c r="V28" i="18"/>
  <c r="U44" i="18"/>
  <c r="AJ21" i="18"/>
  <c r="AI49" i="18"/>
  <c r="T4" i="18"/>
  <c r="AH42" i="18"/>
  <c r="S49" i="18"/>
  <c r="R23" i="18"/>
  <c r="AG24" i="18"/>
  <c r="AF28" i="18"/>
  <c r="Q46" i="18"/>
  <c r="P39" i="18"/>
  <c r="AE15" i="18"/>
  <c r="O11" i="18"/>
  <c r="AB19" i="18"/>
  <c r="N33" i="18"/>
  <c r="AD15" i="18"/>
  <c r="M23" i="18"/>
  <c r="L44" i="18"/>
  <c r="I32" i="16" a="1"/>
  <c r="J32" i="16" a="1"/>
  <c r="K32" i="16" a="1"/>
  <c r="L32" i="16" a="1"/>
  <c r="K40" i="2" a="1"/>
  <c r="M40" i="2" a="1"/>
  <c r="N40" i="2" a="1"/>
  <c r="L40" i="2" a="1"/>
  <c r="K40" i="4" a="1"/>
  <c r="L40" i="4" a="1"/>
  <c r="M40" i="4" a="1"/>
  <c r="N40" i="4" a="1"/>
  <c r="K40" i="5" a="1"/>
  <c r="M40" i="5" a="1"/>
  <c r="L40" i="5" a="1"/>
  <c r="N40" i="5" a="1"/>
  <c r="L40" i="6" a="1"/>
  <c r="K40" i="6" a="1"/>
  <c r="M40" i="6" a="1"/>
  <c r="N40" i="6" a="1"/>
  <c r="K40" i="7" a="1"/>
  <c r="M40" i="7" a="1"/>
  <c r="N40" i="7" a="1"/>
  <c r="L40" i="7" a="1"/>
  <c r="M39" i="8" a="1"/>
  <c r="N39" i="8" a="1"/>
  <c r="L39" i="8" a="1"/>
  <c r="K39" i="8" a="1"/>
  <c r="M39" i="9" a="1"/>
  <c r="K39" i="9" a="1"/>
  <c r="L39" i="9" a="1"/>
  <c r="N39" i="9" a="1"/>
  <c r="K40" i="11" a="1"/>
  <c r="M40" i="11" a="1"/>
  <c r="N40" i="11" a="1"/>
  <c r="L40" i="11" a="1"/>
  <c r="K40" i="10" a="1"/>
  <c r="L40" i="10" a="1"/>
  <c r="N40" i="10" a="1"/>
  <c r="M40" i="10" a="1"/>
  <c r="K40" i="12" a="1"/>
  <c r="N40" i="12" a="1"/>
  <c r="L40" i="12" a="1"/>
  <c r="M40" i="12" a="1"/>
  <c r="K40" i="13" a="1"/>
  <c r="M40" i="13" a="1"/>
  <c r="N40" i="13" a="1"/>
  <c r="L40" i="13" a="1"/>
  <c r="N39" i="14" a="1"/>
  <c r="K39" i="14" a="1"/>
  <c r="L39" i="14" a="1"/>
  <c r="M39" i="14" a="1"/>
  <c r="K39" i="15" a="1"/>
  <c r="L39" i="15" a="1"/>
  <c r="M39" i="15" a="1"/>
  <c r="V30" i="16" l="1"/>
  <c r="V37" i="14"/>
  <c r="V38" i="13"/>
  <c r="V38" i="12"/>
  <c r="V38" i="11"/>
  <c r="V38" i="10"/>
  <c r="V37" i="9"/>
  <c r="V37" i="8"/>
  <c r="V38" i="7"/>
  <c r="V38" i="6"/>
  <c r="V38" i="5"/>
  <c r="V38" i="4"/>
  <c r="V38" i="2"/>
  <c r="U39" i="11"/>
  <c r="U31" i="16"/>
  <c r="U38" i="15"/>
  <c r="U38" i="14"/>
  <c r="U37" i="15"/>
  <c r="U39" i="13"/>
  <c r="U39" i="12"/>
  <c r="U39" i="10"/>
  <c r="U39" i="7"/>
  <c r="U38" i="9"/>
  <c r="U38" i="8"/>
  <c r="U39" i="6"/>
  <c r="U39" i="5"/>
  <c r="U39" i="2"/>
  <c r="U39" i="4"/>
  <c r="L32" i="16"/>
  <c r="Q32" i="16" s="1"/>
  <c r="K32" i="16"/>
  <c r="T32" i="16" s="1"/>
  <c r="J32" i="16"/>
  <c r="S32" i="16" s="1"/>
  <c r="I32" i="16"/>
  <c r="R32" i="16" s="1"/>
  <c r="P29" i="16"/>
  <c r="H30" i="16"/>
  <c r="G33" i="16"/>
  <c r="L40" i="2"/>
  <c r="S40" i="2" s="1"/>
  <c r="N40" i="2"/>
  <c r="Q40" i="2" s="1"/>
  <c r="M40" i="2"/>
  <c r="T40" i="2" s="1"/>
  <c r="K40" i="2"/>
  <c r="R40" i="2" s="1"/>
  <c r="I42" i="2"/>
  <c r="N40" i="4"/>
  <c r="Q40" i="4" s="1"/>
  <c r="M40" i="4"/>
  <c r="T40" i="4" s="1"/>
  <c r="L40" i="4"/>
  <c r="S40" i="4" s="1"/>
  <c r="K40" i="4"/>
  <c r="R40" i="4" s="1"/>
  <c r="I42" i="4"/>
  <c r="N40" i="5"/>
  <c r="Q40" i="5" s="1"/>
  <c r="L40" i="5"/>
  <c r="S40" i="5" s="1"/>
  <c r="M40" i="5"/>
  <c r="T40" i="5" s="1"/>
  <c r="K40" i="5"/>
  <c r="R40" i="5" s="1"/>
  <c r="I42" i="5"/>
  <c r="N40" i="6"/>
  <c r="Q40" i="6" s="1"/>
  <c r="M40" i="6"/>
  <c r="T40" i="6" s="1"/>
  <c r="K40" i="6"/>
  <c r="R40" i="6" s="1"/>
  <c r="L40" i="6"/>
  <c r="S40" i="6" s="1"/>
  <c r="I42" i="6"/>
  <c r="L40" i="7"/>
  <c r="S40" i="7" s="1"/>
  <c r="N40" i="7"/>
  <c r="Q40" i="7" s="1"/>
  <c r="M40" i="7"/>
  <c r="T40" i="7" s="1"/>
  <c r="K40" i="7"/>
  <c r="R40" i="7" s="1"/>
  <c r="I42" i="7"/>
  <c r="K39" i="8"/>
  <c r="R39" i="8" s="1"/>
  <c r="L39" i="8"/>
  <c r="S39" i="8" s="1"/>
  <c r="N39" i="8"/>
  <c r="Q39" i="8" s="1"/>
  <c r="M39" i="8"/>
  <c r="T39" i="8" s="1"/>
  <c r="I41" i="8"/>
  <c r="N39" i="9"/>
  <c r="Q39" i="9" s="1"/>
  <c r="L39" i="9"/>
  <c r="S39" i="9" s="1"/>
  <c r="K39" i="9"/>
  <c r="R39" i="9" s="1"/>
  <c r="M39" i="9"/>
  <c r="T39" i="9" s="1"/>
  <c r="I41" i="9"/>
  <c r="L40" i="11"/>
  <c r="S40" i="11" s="1"/>
  <c r="N40" i="11"/>
  <c r="Q40" i="11" s="1"/>
  <c r="M40" i="11"/>
  <c r="T40" i="11" s="1"/>
  <c r="K40" i="11"/>
  <c r="R40" i="11" s="1"/>
  <c r="I42" i="11"/>
  <c r="M40" i="10"/>
  <c r="T40" i="10" s="1"/>
  <c r="N40" i="10"/>
  <c r="Q40" i="10" s="1"/>
  <c r="L40" i="10"/>
  <c r="S40" i="10" s="1"/>
  <c r="K40" i="10"/>
  <c r="R40" i="10" s="1"/>
  <c r="I42" i="10"/>
  <c r="M40" i="12"/>
  <c r="T40" i="12" s="1"/>
  <c r="L40" i="12"/>
  <c r="S40" i="12" s="1"/>
  <c r="N40" i="12"/>
  <c r="Q40" i="12" s="1"/>
  <c r="K40" i="12"/>
  <c r="R40" i="12" s="1"/>
  <c r="I42" i="12"/>
  <c r="L40" i="13"/>
  <c r="S40" i="13" s="1"/>
  <c r="N40" i="13"/>
  <c r="Q40" i="13" s="1"/>
  <c r="M40" i="13"/>
  <c r="T40" i="13" s="1"/>
  <c r="K40" i="13"/>
  <c r="R40" i="13" s="1"/>
  <c r="I42" i="13"/>
  <c r="M39" i="14"/>
  <c r="T39" i="14" s="1"/>
  <c r="L39" i="14"/>
  <c r="S39" i="14" s="1"/>
  <c r="K39" i="14"/>
  <c r="R39" i="14" s="1"/>
  <c r="N39" i="14"/>
  <c r="Q39" i="14" s="1"/>
  <c r="I41" i="14"/>
  <c r="I41" i="15"/>
  <c r="M39" i="15"/>
  <c r="T39" i="15" s="1"/>
  <c r="L39" i="15"/>
  <c r="S39" i="15" s="1"/>
  <c r="K39" i="15"/>
  <c r="R39" i="15" s="1"/>
  <c r="AC23" i="18"/>
  <c r="Y49" i="18"/>
  <c r="AN20" i="18"/>
  <c r="X4" i="18"/>
  <c r="X22" i="18"/>
  <c r="W30" i="18"/>
  <c r="AL39" i="18"/>
  <c r="AK28" i="18"/>
  <c r="V40" i="18"/>
  <c r="AJ44" i="18"/>
  <c r="U28" i="18"/>
  <c r="AI4" i="18"/>
  <c r="T43" i="18"/>
  <c r="S5" i="18"/>
  <c r="AH49" i="18"/>
  <c r="AG23" i="18"/>
  <c r="R53" i="18"/>
  <c r="AF46" i="18"/>
  <c r="Q19" i="18"/>
  <c r="P5" i="18"/>
  <c r="AE39" i="18"/>
  <c r="AB11" i="18"/>
  <c r="O50" i="18"/>
  <c r="N52" i="18"/>
  <c r="AD33" i="18"/>
  <c r="M37" i="18"/>
  <c r="AA44" i="18"/>
  <c r="L14" i="18"/>
  <c r="I33" i="16" a="1"/>
  <c r="J33" i="16" a="1"/>
  <c r="K33" i="16" a="1"/>
  <c r="L33" i="16" a="1"/>
  <c r="N41" i="2" a="1"/>
  <c r="L41" i="2" a="1"/>
  <c r="K41" i="2" a="1"/>
  <c r="M41" i="2" a="1"/>
  <c r="K41" i="4" a="1"/>
  <c r="N41" i="4" a="1"/>
  <c r="M41" i="4" a="1"/>
  <c r="L41" i="4" a="1"/>
  <c r="K41" i="5" a="1"/>
  <c r="L41" i="5" a="1"/>
  <c r="N41" i="5" a="1"/>
  <c r="M41" i="5" a="1"/>
  <c r="N41" i="6" a="1"/>
  <c r="K41" i="6" a="1"/>
  <c r="M41" i="6" a="1"/>
  <c r="L41" i="6" a="1"/>
  <c r="L41" i="7" a="1"/>
  <c r="K41" i="7" a="1"/>
  <c r="M41" i="7" a="1"/>
  <c r="N41" i="7" a="1"/>
  <c r="L40" i="8" a="1"/>
  <c r="K40" i="8" a="1"/>
  <c r="M40" i="8" a="1"/>
  <c r="N40" i="8" a="1"/>
  <c r="K40" i="9" a="1"/>
  <c r="L40" i="9" a="1"/>
  <c r="N40" i="9" a="1"/>
  <c r="M40" i="9" a="1"/>
  <c r="K41" i="11" a="1"/>
  <c r="N41" i="11" a="1"/>
  <c r="L41" i="11" a="1"/>
  <c r="M41" i="11" a="1"/>
  <c r="K41" i="10" a="1"/>
  <c r="M41" i="10" a="1"/>
  <c r="N41" i="10" a="1"/>
  <c r="L41" i="10" a="1"/>
  <c r="K41" i="12" a="1"/>
  <c r="N41" i="12" a="1"/>
  <c r="L41" i="12" a="1"/>
  <c r="M41" i="12" a="1"/>
  <c r="K41" i="13" a="1"/>
  <c r="L41" i="13" a="1"/>
  <c r="N41" i="13" a="1"/>
  <c r="M41" i="13" a="1"/>
  <c r="N40" i="14" a="1"/>
  <c r="K40" i="14" a="1"/>
  <c r="L40" i="14" a="1"/>
  <c r="M40" i="14" a="1"/>
  <c r="K40" i="15" a="1"/>
  <c r="L40" i="15" a="1"/>
  <c r="M40" i="15" a="1"/>
  <c r="V31" i="16" l="1"/>
  <c r="V38" i="15"/>
  <c r="V37" i="15"/>
  <c r="V38" i="14"/>
  <c r="V39" i="13"/>
  <c r="V39" i="12"/>
  <c r="V39" i="11"/>
  <c r="V39" i="10"/>
  <c r="V38" i="9"/>
  <c r="V38" i="8"/>
  <c r="V39" i="7"/>
  <c r="V39" i="6"/>
  <c r="V39" i="5"/>
  <c r="V39" i="4"/>
  <c r="V39" i="2"/>
  <c r="U32" i="16"/>
  <c r="U39" i="15"/>
  <c r="U39" i="14"/>
  <c r="U40" i="13"/>
  <c r="U40" i="12"/>
  <c r="U40" i="11"/>
  <c r="U39" i="9"/>
  <c r="U40" i="10"/>
  <c r="U39" i="8"/>
  <c r="U40" i="7"/>
  <c r="U40" i="6"/>
  <c r="U40" i="5"/>
  <c r="U40" i="4"/>
  <c r="U40" i="2"/>
  <c r="L33" i="16"/>
  <c r="Q33" i="16" s="1"/>
  <c r="K33" i="16"/>
  <c r="T33" i="16" s="1"/>
  <c r="J33" i="16"/>
  <c r="S33" i="16" s="1"/>
  <c r="I33" i="16"/>
  <c r="R33" i="16" s="1"/>
  <c r="G34" i="16"/>
  <c r="P30" i="16"/>
  <c r="H31" i="16"/>
  <c r="M41" i="2"/>
  <c r="T41" i="2" s="1"/>
  <c r="K41" i="2"/>
  <c r="R41" i="2" s="1"/>
  <c r="L41" i="2"/>
  <c r="S41" i="2" s="1"/>
  <c r="N41" i="2"/>
  <c r="Q41" i="2" s="1"/>
  <c r="I43" i="2"/>
  <c r="L41" i="4"/>
  <c r="S41" i="4" s="1"/>
  <c r="M41" i="4"/>
  <c r="T41" i="4" s="1"/>
  <c r="N41" i="4"/>
  <c r="Q41" i="4" s="1"/>
  <c r="K41" i="4"/>
  <c r="R41" i="4" s="1"/>
  <c r="I43" i="4"/>
  <c r="M41" i="5"/>
  <c r="T41" i="5" s="1"/>
  <c r="N41" i="5"/>
  <c r="Q41" i="5" s="1"/>
  <c r="L41" i="5"/>
  <c r="S41" i="5" s="1"/>
  <c r="K41" i="5"/>
  <c r="R41" i="5" s="1"/>
  <c r="I43" i="5"/>
  <c r="L41" i="6"/>
  <c r="S41" i="6" s="1"/>
  <c r="M41" i="6"/>
  <c r="T41" i="6" s="1"/>
  <c r="K41" i="6"/>
  <c r="R41" i="6" s="1"/>
  <c r="N41" i="6"/>
  <c r="Q41" i="6" s="1"/>
  <c r="I43" i="6"/>
  <c r="N41" i="7"/>
  <c r="Q41" i="7" s="1"/>
  <c r="M41" i="7"/>
  <c r="T41" i="7" s="1"/>
  <c r="K41" i="7"/>
  <c r="R41" i="7" s="1"/>
  <c r="L41" i="7"/>
  <c r="S41" i="7" s="1"/>
  <c r="I43" i="7"/>
  <c r="N40" i="8"/>
  <c r="Q40" i="8" s="1"/>
  <c r="M40" i="8"/>
  <c r="T40" i="8" s="1"/>
  <c r="K40" i="8"/>
  <c r="R40" i="8" s="1"/>
  <c r="L40" i="8"/>
  <c r="S40" i="8" s="1"/>
  <c r="I42" i="8"/>
  <c r="M40" i="9"/>
  <c r="T40" i="9" s="1"/>
  <c r="N40" i="9"/>
  <c r="Q40" i="9" s="1"/>
  <c r="L40" i="9"/>
  <c r="S40" i="9" s="1"/>
  <c r="K40" i="9"/>
  <c r="R40" i="9" s="1"/>
  <c r="I42" i="9"/>
  <c r="M41" i="11"/>
  <c r="T41" i="11" s="1"/>
  <c r="L41" i="11"/>
  <c r="S41" i="11" s="1"/>
  <c r="N41" i="11"/>
  <c r="Q41" i="11" s="1"/>
  <c r="K41" i="11"/>
  <c r="R41" i="11" s="1"/>
  <c r="I43" i="11"/>
  <c r="L41" i="10"/>
  <c r="S41" i="10" s="1"/>
  <c r="N41" i="10"/>
  <c r="Q41" i="10" s="1"/>
  <c r="M41" i="10"/>
  <c r="T41" i="10" s="1"/>
  <c r="K41" i="10"/>
  <c r="R41" i="10" s="1"/>
  <c r="I43" i="10"/>
  <c r="M41" i="12"/>
  <c r="T41" i="12" s="1"/>
  <c r="L41" i="12"/>
  <c r="S41" i="12" s="1"/>
  <c r="N41" i="12"/>
  <c r="Q41" i="12" s="1"/>
  <c r="K41" i="12"/>
  <c r="R41" i="12" s="1"/>
  <c r="I43" i="12"/>
  <c r="M41" i="13"/>
  <c r="T41" i="13" s="1"/>
  <c r="N41" i="13"/>
  <c r="Q41" i="13" s="1"/>
  <c r="L41" i="13"/>
  <c r="S41" i="13" s="1"/>
  <c r="K41" i="13"/>
  <c r="R41" i="13" s="1"/>
  <c r="I43" i="13"/>
  <c r="M40" i="14"/>
  <c r="T40" i="14" s="1"/>
  <c r="L40" i="14"/>
  <c r="S40" i="14" s="1"/>
  <c r="K40" i="14"/>
  <c r="R40" i="14" s="1"/>
  <c r="N40" i="14"/>
  <c r="Q40" i="14" s="1"/>
  <c r="I42" i="14"/>
  <c r="I42" i="15"/>
  <c r="M40" i="15"/>
  <c r="T40" i="15" s="1"/>
  <c r="L40" i="15"/>
  <c r="S40" i="15" s="1"/>
  <c r="K40" i="15"/>
  <c r="R40" i="15" s="1"/>
  <c r="AC37" i="18"/>
  <c r="Y40" i="18"/>
  <c r="AN49" i="18"/>
  <c r="X13" i="18"/>
  <c r="AM22" i="18"/>
  <c r="AM4" i="18"/>
  <c r="W29" i="18"/>
  <c r="AL30" i="18"/>
  <c r="AK40" i="18"/>
  <c r="V16" i="18"/>
  <c r="U39" i="18"/>
  <c r="AJ28" i="18"/>
  <c r="AI43" i="18"/>
  <c r="T38" i="18"/>
  <c r="AH5" i="18"/>
  <c r="S10" i="18"/>
  <c r="AG53" i="18"/>
  <c r="R45" i="18"/>
  <c r="Q33" i="18"/>
  <c r="AF19" i="18"/>
  <c r="AE5" i="18"/>
  <c r="P30" i="18"/>
  <c r="AB50" i="18"/>
  <c r="O17" i="18"/>
  <c r="N40" i="18"/>
  <c r="AD52" i="18"/>
  <c r="M16" i="18"/>
  <c r="AA14" i="18"/>
  <c r="L12" i="18"/>
  <c r="L34" i="16" a="1"/>
  <c r="K34" i="16" a="1"/>
  <c r="I34" i="16" a="1"/>
  <c r="J34" i="16" a="1"/>
  <c r="M42" i="2" a="1"/>
  <c r="K42" i="2" a="1"/>
  <c r="N42" i="2" a="1"/>
  <c r="L42" i="2" a="1"/>
  <c r="K42" i="4" a="1"/>
  <c r="L42" i="4" a="1"/>
  <c r="M42" i="4" a="1"/>
  <c r="N42" i="4" a="1"/>
  <c r="L42" i="5" a="1"/>
  <c r="K42" i="5" a="1"/>
  <c r="M42" i="5" a="1"/>
  <c r="N42" i="5" a="1"/>
  <c r="K42" i="6" a="1"/>
  <c r="N42" i="6" a="1"/>
  <c r="L42" i="6" a="1"/>
  <c r="M42" i="6" a="1"/>
  <c r="K42" i="7" a="1"/>
  <c r="M42" i="7" a="1"/>
  <c r="L42" i="7" a="1"/>
  <c r="N42" i="7" a="1"/>
  <c r="K41" i="8" a="1"/>
  <c r="M41" i="8" a="1"/>
  <c r="L41" i="8" a="1"/>
  <c r="N41" i="8" a="1"/>
  <c r="M41" i="9" a="1"/>
  <c r="K41" i="9" a="1"/>
  <c r="N41" i="9" a="1"/>
  <c r="L41" i="9" a="1"/>
  <c r="L42" i="11" a="1"/>
  <c r="N42" i="11" a="1"/>
  <c r="M42" i="11" a="1"/>
  <c r="K42" i="11" a="1"/>
  <c r="L42" i="10" a="1"/>
  <c r="M42" i="10" a="1"/>
  <c r="K42" i="10" a="1"/>
  <c r="N42" i="10" a="1"/>
  <c r="L42" i="12" a="1"/>
  <c r="M42" i="12" a="1"/>
  <c r="N42" i="12" a="1"/>
  <c r="K42" i="12" a="1"/>
  <c r="L42" i="13" a="1"/>
  <c r="M42" i="13" a="1"/>
  <c r="K42" i="13" a="1"/>
  <c r="N42" i="13" a="1"/>
  <c r="N41" i="14" a="1"/>
  <c r="K41" i="14" a="1"/>
  <c r="L41" i="14" a="1"/>
  <c r="M41" i="14" a="1"/>
  <c r="L41" i="15" a="1"/>
  <c r="M41" i="15" a="1"/>
  <c r="K41" i="15" a="1"/>
  <c r="V32" i="16" l="1"/>
  <c r="V39" i="15"/>
  <c r="V39" i="14"/>
  <c r="V40" i="13"/>
  <c r="V40" i="12"/>
  <c r="V40" i="11"/>
  <c r="V40" i="10"/>
  <c r="V39" i="9"/>
  <c r="V39" i="8"/>
  <c r="V40" i="7"/>
  <c r="V40" i="6"/>
  <c r="V40" i="5"/>
  <c r="V40" i="4"/>
  <c r="V40" i="2"/>
  <c r="U40" i="14"/>
  <c r="U33" i="16"/>
  <c r="U40" i="15"/>
  <c r="U41" i="13"/>
  <c r="U41" i="12"/>
  <c r="U41" i="11"/>
  <c r="U40" i="9"/>
  <c r="U41" i="10"/>
  <c r="U40" i="8"/>
  <c r="U41" i="7"/>
  <c r="U41" i="6"/>
  <c r="U41" i="5"/>
  <c r="U41" i="4"/>
  <c r="U41" i="2"/>
  <c r="J34" i="16"/>
  <c r="S34" i="16" s="1"/>
  <c r="I34" i="16"/>
  <c r="R34" i="16" s="1"/>
  <c r="K34" i="16"/>
  <c r="T34" i="16" s="1"/>
  <c r="L34" i="16"/>
  <c r="Q34" i="16" s="1"/>
  <c r="P31" i="16"/>
  <c r="H32" i="16"/>
  <c r="G35" i="16"/>
  <c r="L42" i="2"/>
  <c r="S42" i="2" s="1"/>
  <c r="N42" i="2"/>
  <c r="Q42" i="2" s="1"/>
  <c r="K42" i="2"/>
  <c r="R42" i="2" s="1"/>
  <c r="M42" i="2"/>
  <c r="T42" i="2" s="1"/>
  <c r="I44" i="2"/>
  <c r="N42" i="4"/>
  <c r="Q42" i="4" s="1"/>
  <c r="M42" i="4"/>
  <c r="T42" i="4" s="1"/>
  <c r="L42" i="4"/>
  <c r="S42" i="4" s="1"/>
  <c r="K42" i="4"/>
  <c r="R42" i="4" s="1"/>
  <c r="I44" i="4"/>
  <c r="N42" i="5"/>
  <c r="Q42" i="5" s="1"/>
  <c r="M42" i="5"/>
  <c r="T42" i="5" s="1"/>
  <c r="K42" i="5"/>
  <c r="R42" i="5" s="1"/>
  <c r="L42" i="5"/>
  <c r="S42" i="5" s="1"/>
  <c r="I44" i="5"/>
  <c r="M42" i="6"/>
  <c r="T42" i="6" s="1"/>
  <c r="L42" i="6"/>
  <c r="S42" i="6" s="1"/>
  <c r="N42" i="6"/>
  <c r="Q42" i="6" s="1"/>
  <c r="K42" i="6"/>
  <c r="R42" i="6" s="1"/>
  <c r="I44" i="6"/>
  <c r="N42" i="7"/>
  <c r="Q42" i="7" s="1"/>
  <c r="L42" i="7"/>
  <c r="S42" i="7" s="1"/>
  <c r="M42" i="7"/>
  <c r="T42" i="7" s="1"/>
  <c r="K42" i="7"/>
  <c r="R42" i="7" s="1"/>
  <c r="I44" i="7"/>
  <c r="N41" i="8"/>
  <c r="Q41" i="8" s="1"/>
  <c r="L41" i="8"/>
  <c r="S41" i="8" s="1"/>
  <c r="M41" i="8"/>
  <c r="T41" i="8" s="1"/>
  <c r="K41" i="8"/>
  <c r="R41" i="8" s="1"/>
  <c r="I43" i="8"/>
  <c r="L41" i="9"/>
  <c r="S41" i="9" s="1"/>
  <c r="N41" i="9"/>
  <c r="Q41" i="9" s="1"/>
  <c r="K41" i="9"/>
  <c r="R41" i="9" s="1"/>
  <c r="M41" i="9"/>
  <c r="T41" i="9" s="1"/>
  <c r="I43" i="9"/>
  <c r="K42" i="11"/>
  <c r="R42" i="11" s="1"/>
  <c r="M42" i="11"/>
  <c r="T42" i="11" s="1"/>
  <c r="N42" i="11"/>
  <c r="Q42" i="11" s="1"/>
  <c r="L42" i="11"/>
  <c r="S42" i="11" s="1"/>
  <c r="I44" i="11"/>
  <c r="N42" i="10"/>
  <c r="Q42" i="10" s="1"/>
  <c r="K42" i="10"/>
  <c r="R42" i="10" s="1"/>
  <c r="M42" i="10"/>
  <c r="T42" i="10" s="1"/>
  <c r="L42" i="10"/>
  <c r="S42" i="10" s="1"/>
  <c r="I44" i="10"/>
  <c r="K42" i="12"/>
  <c r="R42" i="12" s="1"/>
  <c r="N42" i="12"/>
  <c r="Q42" i="12" s="1"/>
  <c r="M42" i="12"/>
  <c r="T42" i="12" s="1"/>
  <c r="L42" i="12"/>
  <c r="S42" i="12" s="1"/>
  <c r="I44" i="12"/>
  <c r="N42" i="13"/>
  <c r="Q42" i="13" s="1"/>
  <c r="K42" i="13"/>
  <c r="R42" i="13" s="1"/>
  <c r="M42" i="13"/>
  <c r="T42" i="13" s="1"/>
  <c r="L42" i="13"/>
  <c r="S42" i="13" s="1"/>
  <c r="I44" i="13"/>
  <c r="M41" i="14"/>
  <c r="T41" i="14" s="1"/>
  <c r="L41" i="14"/>
  <c r="S41" i="14" s="1"/>
  <c r="K41" i="14"/>
  <c r="R41" i="14" s="1"/>
  <c r="N41" i="14"/>
  <c r="Q41" i="14" s="1"/>
  <c r="I43" i="14"/>
  <c r="I43" i="15"/>
  <c r="K41" i="15"/>
  <c r="R41" i="15" s="1"/>
  <c r="M41" i="15"/>
  <c r="T41" i="15" s="1"/>
  <c r="L41" i="15"/>
  <c r="S41" i="15" s="1"/>
  <c r="AC16" i="18"/>
  <c r="Y11" i="18"/>
  <c r="AN40" i="18"/>
  <c r="X33" i="18"/>
  <c r="AM13" i="18"/>
  <c r="AL29" i="18"/>
  <c r="W37" i="18"/>
  <c r="AK16" i="18"/>
  <c r="V17" i="18"/>
  <c r="AJ39" i="18"/>
  <c r="U31" i="18"/>
  <c r="AI38" i="18"/>
  <c r="T56" i="18"/>
  <c r="AH10" i="18"/>
  <c r="S18" i="18"/>
  <c r="R28" i="18"/>
  <c r="AG45" i="18"/>
  <c r="Q50" i="18"/>
  <c r="AF33" i="18"/>
  <c r="P4" i="18"/>
  <c r="AE30" i="18"/>
  <c r="AB17" i="18"/>
  <c r="O36" i="18"/>
  <c r="AD40" i="18"/>
  <c r="N6" i="18"/>
  <c r="M41" i="18"/>
  <c r="AA12" i="18"/>
  <c r="L56" i="18"/>
  <c r="I35" i="16" a="1"/>
  <c r="J35" i="16" a="1"/>
  <c r="K35" i="16" a="1"/>
  <c r="L35" i="16" a="1"/>
  <c r="K43" i="2" a="1"/>
  <c r="L43" i="2" a="1"/>
  <c r="M43" i="2" a="1"/>
  <c r="N43" i="2" a="1"/>
  <c r="L43" i="4" a="1"/>
  <c r="K43" i="4" a="1"/>
  <c r="N43" i="4" a="1"/>
  <c r="M43" i="4" a="1"/>
  <c r="L43" i="5" a="1"/>
  <c r="K43" i="5" a="1"/>
  <c r="N43" i="5" a="1"/>
  <c r="M43" i="5" a="1"/>
  <c r="M43" i="6" a="1"/>
  <c r="L43" i="6" a="1"/>
  <c r="K43" i="6" a="1"/>
  <c r="N43" i="6" a="1"/>
  <c r="L43" i="7" a="1"/>
  <c r="M43" i="7" a="1"/>
  <c r="K43" i="7" a="1"/>
  <c r="N43" i="7" a="1"/>
  <c r="N42" i="8" a="1"/>
  <c r="L42" i="8" a="1"/>
  <c r="M42" i="8" a="1"/>
  <c r="K42" i="8" a="1"/>
  <c r="L42" i="9" a="1"/>
  <c r="N42" i="9" a="1"/>
  <c r="M42" i="9" a="1"/>
  <c r="K42" i="9" a="1"/>
  <c r="L43" i="11" a="1"/>
  <c r="N43" i="11" a="1"/>
  <c r="M43" i="11" a="1"/>
  <c r="K43" i="11" a="1"/>
  <c r="L43" i="10" a="1"/>
  <c r="M43" i="10" a="1"/>
  <c r="K43" i="10" a="1"/>
  <c r="N43" i="10" a="1"/>
  <c r="L43" i="12" a="1"/>
  <c r="M43" i="12" a="1"/>
  <c r="N43" i="12" a="1"/>
  <c r="K43" i="12" a="1"/>
  <c r="L43" i="13" a="1"/>
  <c r="M43" i="13" a="1"/>
  <c r="K43" i="13" a="1"/>
  <c r="N43" i="13" a="1"/>
  <c r="L42" i="14" a="1"/>
  <c r="N42" i="14" a="1"/>
  <c r="M42" i="14" a="1"/>
  <c r="K42" i="14" a="1"/>
  <c r="K42" i="15" a="1"/>
  <c r="L42" i="15" a="1"/>
  <c r="M42" i="15" a="1"/>
  <c r="V33" i="16" l="1"/>
  <c r="V40" i="15"/>
  <c r="V40" i="14"/>
  <c r="V41" i="13"/>
  <c r="V41" i="12"/>
  <c r="V41" i="11"/>
  <c r="V41" i="10"/>
  <c r="V40" i="9"/>
  <c r="V40" i="8"/>
  <c r="V41" i="7"/>
  <c r="V41" i="6"/>
  <c r="V41" i="5"/>
  <c r="V41" i="4"/>
  <c r="U41" i="15"/>
  <c r="V41" i="2"/>
  <c r="U42" i="13"/>
  <c r="U34" i="16"/>
  <c r="U42" i="12"/>
  <c r="U41" i="14"/>
  <c r="U42" i="11"/>
  <c r="U42" i="10"/>
  <c r="U41" i="9"/>
  <c r="U42" i="7"/>
  <c r="U41" i="8"/>
  <c r="U42" i="6"/>
  <c r="U42" i="5"/>
  <c r="U42" i="4"/>
  <c r="U42" i="2"/>
  <c r="L35" i="16"/>
  <c r="Q35" i="16" s="1"/>
  <c r="K35" i="16"/>
  <c r="T35" i="16" s="1"/>
  <c r="J35" i="16"/>
  <c r="S35" i="16" s="1"/>
  <c r="I35" i="16"/>
  <c r="R35" i="16" s="1"/>
  <c r="G36" i="16"/>
  <c r="P32" i="16"/>
  <c r="H33" i="16"/>
  <c r="N43" i="2"/>
  <c r="Q43" i="2" s="1"/>
  <c r="M43" i="2"/>
  <c r="T43" i="2" s="1"/>
  <c r="L43" i="2"/>
  <c r="S43" i="2" s="1"/>
  <c r="K43" i="2"/>
  <c r="R43" i="2" s="1"/>
  <c r="I45" i="2"/>
  <c r="M43" i="4"/>
  <c r="T43" i="4" s="1"/>
  <c r="N43" i="4"/>
  <c r="Q43" i="4" s="1"/>
  <c r="K43" i="4"/>
  <c r="R43" i="4" s="1"/>
  <c r="L43" i="4"/>
  <c r="S43" i="4" s="1"/>
  <c r="I45" i="4"/>
  <c r="M43" i="5"/>
  <c r="T43" i="5" s="1"/>
  <c r="N43" i="5"/>
  <c r="Q43" i="5" s="1"/>
  <c r="K43" i="5"/>
  <c r="R43" i="5" s="1"/>
  <c r="L43" i="5"/>
  <c r="S43" i="5" s="1"/>
  <c r="I45" i="5"/>
  <c r="N43" i="6"/>
  <c r="Q43" i="6" s="1"/>
  <c r="K43" i="6"/>
  <c r="R43" i="6" s="1"/>
  <c r="L43" i="6"/>
  <c r="S43" i="6" s="1"/>
  <c r="M43" i="6"/>
  <c r="T43" i="6" s="1"/>
  <c r="I45" i="6"/>
  <c r="N43" i="7"/>
  <c r="Q43" i="7" s="1"/>
  <c r="K43" i="7"/>
  <c r="R43" i="7" s="1"/>
  <c r="M43" i="7"/>
  <c r="T43" i="7" s="1"/>
  <c r="L43" i="7"/>
  <c r="S43" i="7" s="1"/>
  <c r="I45" i="7"/>
  <c r="K42" i="8"/>
  <c r="R42" i="8" s="1"/>
  <c r="M42" i="8"/>
  <c r="T42" i="8" s="1"/>
  <c r="L42" i="8"/>
  <c r="S42" i="8" s="1"/>
  <c r="N42" i="8"/>
  <c r="Q42" i="8" s="1"/>
  <c r="I44" i="8"/>
  <c r="K42" i="9"/>
  <c r="R42" i="9" s="1"/>
  <c r="M42" i="9"/>
  <c r="T42" i="9" s="1"/>
  <c r="N42" i="9"/>
  <c r="Q42" i="9" s="1"/>
  <c r="L42" i="9"/>
  <c r="S42" i="9" s="1"/>
  <c r="I44" i="9"/>
  <c r="K43" i="11"/>
  <c r="R43" i="11" s="1"/>
  <c r="M43" i="11"/>
  <c r="T43" i="11" s="1"/>
  <c r="N43" i="11"/>
  <c r="Q43" i="11" s="1"/>
  <c r="L43" i="11"/>
  <c r="S43" i="11" s="1"/>
  <c r="I45" i="11"/>
  <c r="N43" i="10"/>
  <c r="Q43" i="10" s="1"/>
  <c r="K43" i="10"/>
  <c r="R43" i="10" s="1"/>
  <c r="M43" i="10"/>
  <c r="T43" i="10" s="1"/>
  <c r="L43" i="10"/>
  <c r="S43" i="10" s="1"/>
  <c r="I45" i="10"/>
  <c r="K43" i="12"/>
  <c r="R43" i="12" s="1"/>
  <c r="N43" i="12"/>
  <c r="Q43" i="12" s="1"/>
  <c r="M43" i="12"/>
  <c r="T43" i="12" s="1"/>
  <c r="L43" i="12"/>
  <c r="S43" i="12" s="1"/>
  <c r="I45" i="12"/>
  <c r="N43" i="13"/>
  <c r="Q43" i="13" s="1"/>
  <c r="K43" i="13"/>
  <c r="R43" i="13" s="1"/>
  <c r="M43" i="13"/>
  <c r="T43" i="13" s="1"/>
  <c r="L43" i="13"/>
  <c r="S43" i="13" s="1"/>
  <c r="I45" i="13"/>
  <c r="K42" i="14"/>
  <c r="R42" i="14" s="1"/>
  <c r="M42" i="14"/>
  <c r="T42" i="14" s="1"/>
  <c r="N42" i="14"/>
  <c r="Q42" i="14" s="1"/>
  <c r="L42" i="14"/>
  <c r="S42" i="14" s="1"/>
  <c r="I44" i="14"/>
  <c r="I44" i="15"/>
  <c r="M42" i="15"/>
  <c r="T42" i="15" s="1"/>
  <c r="L42" i="15"/>
  <c r="S42" i="15" s="1"/>
  <c r="K42" i="15"/>
  <c r="R42" i="15" s="1"/>
  <c r="AC41" i="18"/>
  <c r="AN11" i="18"/>
  <c r="Y54" i="18"/>
  <c r="X41" i="18"/>
  <c r="AM33" i="18"/>
  <c r="AL37" i="18"/>
  <c r="W4" i="18"/>
  <c r="AK17" i="18"/>
  <c r="V47" i="18"/>
  <c r="AJ31" i="18"/>
  <c r="U52" i="18"/>
  <c r="AI56" i="18"/>
  <c r="T15" i="18"/>
  <c r="S11" i="18"/>
  <c r="AH18" i="18"/>
  <c r="AG28" i="18"/>
  <c r="R40" i="18"/>
  <c r="Q35" i="18"/>
  <c r="AF50" i="18"/>
  <c r="P17" i="18"/>
  <c r="AE4" i="18"/>
  <c r="O48" i="18"/>
  <c r="AB36" i="18"/>
  <c r="AD6" i="18"/>
  <c r="N54" i="18"/>
  <c r="M12" i="18"/>
  <c r="AA56" i="18"/>
  <c r="L13" i="18"/>
  <c r="I36" i="16" a="1"/>
  <c r="J36" i="16" a="1"/>
  <c r="K36" i="16" a="1"/>
  <c r="L36" i="16" a="1"/>
  <c r="K44" i="2" a="1"/>
  <c r="M44" i="2" a="1"/>
  <c r="L44" i="2" a="1"/>
  <c r="N44" i="2" a="1"/>
  <c r="M44" i="4" a="1"/>
  <c r="L44" i="4" a="1"/>
  <c r="K44" i="4" a="1"/>
  <c r="N44" i="4" a="1"/>
  <c r="L44" i="5" a="1"/>
  <c r="K44" i="5" a="1"/>
  <c r="N44" i="5" a="1"/>
  <c r="M44" i="5" a="1"/>
  <c r="N44" i="6" a="1"/>
  <c r="M44" i="6" a="1"/>
  <c r="K44" i="6" a="1"/>
  <c r="L44" i="6" a="1"/>
  <c r="M44" i="7" a="1"/>
  <c r="K44" i="7" a="1"/>
  <c r="N44" i="7" a="1"/>
  <c r="L44" i="7" a="1"/>
  <c r="L43" i="8" a="1"/>
  <c r="N43" i="8" a="1"/>
  <c r="K43" i="8" a="1"/>
  <c r="M43" i="8" a="1"/>
  <c r="L43" i="9" a="1"/>
  <c r="N43" i="9" a="1"/>
  <c r="K43" i="9" a="1"/>
  <c r="M43" i="9" a="1"/>
  <c r="M44" i="11" a="1"/>
  <c r="N44" i="11" a="1"/>
  <c r="L44" i="11" a="1"/>
  <c r="K44" i="11" a="1"/>
  <c r="L44" i="10" a="1"/>
  <c r="M44" i="10" a="1"/>
  <c r="N44" i="10" a="1"/>
  <c r="K44" i="10" a="1"/>
  <c r="M44" i="12" a="1"/>
  <c r="L44" i="12" a="1"/>
  <c r="K44" i="12" a="1"/>
  <c r="N44" i="12" a="1"/>
  <c r="M44" i="13" a="1"/>
  <c r="K44" i="13" a="1"/>
  <c r="N44" i="13" a="1"/>
  <c r="L44" i="13" a="1"/>
  <c r="L43" i="14" a="1"/>
  <c r="M43" i="14" a="1"/>
  <c r="K43" i="14" a="1"/>
  <c r="N43" i="14" a="1"/>
  <c r="M43" i="15" a="1"/>
  <c r="L43" i="15" a="1"/>
  <c r="K43" i="15" a="1"/>
  <c r="V34" i="16" l="1"/>
  <c r="V41" i="15"/>
  <c r="V41" i="14"/>
  <c r="V42" i="13"/>
  <c r="V42" i="12"/>
  <c r="V42" i="11"/>
  <c r="V42" i="10"/>
  <c r="V41" i="9"/>
  <c r="V41" i="8"/>
  <c r="V42" i="7"/>
  <c r="U42" i="14"/>
  <c r="V42" i="6"/>
  <c r="V42" i="5"/>
  <c r="V42" i="4"/>
  <c r="U43" i="12"/>
  <c r="V42" i="2"/>
  <c r="U35" i="16"/>
  <c r="U42" i="15"/>
  <c r="U43" i="13"/>
  <c r="U43" i="6"/>
  <c r="U43" i="11"/>
  <c r="U42" i="9"/>
  <c r="U43" i="10"/>
  <c r="U43" i="7"/>
  <c r="U42" i="8"/>
  <c r="U43" i="2"/>
  <c r="U43" i="5"/>
  <c r="U43" i="4"/>
  <c r="L36" i="16"/>
  <c r="Q36" i="16" s="1"/>
  <c r="K36" i="16"/>
  <c r="T36" i="16" s="1"/>
  <c r="J36" i="16"/>
  <c r="S36" i="16" s="1"/>
  <c r="I36" i="16"/>
  <c r="R36" i="16" s="1"/>
  <c r="P33" i="16"/>
  <c r="H34" i="16"/>
  <c r="G37" i="16"/>
  <c r="N44" i="2"/>
  <c r="Q44" i="2" s="1"/>
  <c r="L44" i="2"/>
  <c r="S44" i="2" s="1"/>
  <c r="M44" i="2"/>
  <c r="T44" i="2" s="1"/>
  <c r="K44" i="2"/>
  <c r="R44" i="2" s="1"/>
  <c r="I46" i="2"/>
  <c r="N44" i="4"/>
  <c r="Q44" i="4" s="1"/>
  <c r="K44" i="4"/>
  <c r="R44" i="4" s="1"/>
  <c r="L44" i="4"/>
  <c r="S44" i="4" s="1"/>
  <c r="M44" i="4"/>
  <c r="T44" i="4" s="1"/>
  <c r="I46" i="4"/>
  <c r="M44" i="5"/>
  <c r="T44" i="5" s="1"/>
  <c r="N44" i="5"/>
  <c r="Q44" i="5" s="1"/>
  <c r="K44" i="5"/>
  <c r="R44" i="5" s="1"/>
  <c r="L44" i="5"/>
  <c r="S44" i="5" s="1"/>
  <c r="I46" i="5"/>
  <c r="L44" i="6"/>
  <c r="S44" i="6" s="1"/>
  <c r="K44" i="6"/>
  <c r="R44" i="6" s="1"/>
  <c r="M44" i="6"/>
  <c r="T44" i="6" s="1"/>
  <c r="N44" i="6"/>
  <c r="Q44" i="6" s="1"/>
  <c r="I46" i="6"/>
  <c r="L44" i="7"/>
  <c r="S44" i="7" s="1"/>
  <c r="N44" i="7"/>
  <c r="Q44" i="7" s="1"/>
  <c r="K44" i="7"/>
  <c r="R44" i="7" s="1"/>
  <c r="M44" i="7"/>
  <c r="T44" i="7" s="1"/>
  <c r="I46" i="7"/>
  <c r="M43" i="8"/>
  <c r="T43" i="8" s="1"/>
  <c r="K43" i="8"/>
  <c r="R43" i="8" s="1"/>
  <c r="N43" i="8"/>
  <c r="Q43" i="8" s="1"/>
  <c r="L43" i="8"/>
  <c r="S43" i="8" s="1"/>
  <c r="I45" i="8"/>
  <c r="M43" i="9"/>
  <c r="T43" i="9" s="1"/>
  <c r="K43" i="9"/>
  <c r="R43" i="9" s="1"/>
  <c r="N43" i="9"/>
  <c r="Q43" i="9" s="1"/>
  <c r="L43" i="9"/>
  <c r="S43" i="9" s="1"/>
  <c r="I45" i="9"/>
  <c r="K44" i="11"/>
  <c r="R44" i="11" s="1"/>
  <c r="L44" i="11"/>
  <c r="S44" i="11" s="1"/>
  <c r="N44" i="11"/>
  <c r="Q44" i="11" s="1"/>
  <c r="M44" i="11"/>
  <c r="T44" i="11" s="1"/>
  <c r="I46" i="11"/>
  <c r="K44" i="10"/>
  <c r="R44" i="10" s="1"/>
  <c r="N44" i="10"/>
  <c r="Q44" i="10" s="1"/>
  <c r="M44" i="10"/>
  <c r="T44" i="10" s="1"/>
  <c r="L44" i="10"/>
  <c r="S44" i="10" s="1"/>
  <c r="I46" i="10"/>
  <c r="N44" i="12"/>
  <c r="Q44" i="12" s="1"/>
  <c r="K44" i="12"/>
  <c r="R44" i="12" s="1"/>
  <c r="L44" i="12"/>
  <c r="S44" i="12" s="1"/>
  <c r="M44" i="12"/>
  <c r="T44" i="12" s="1"/>
  <c r="I46" i="12"/>
  <c r="L44" i="13"/>
  <c r="S44" i="13" s="1"/>
  <c r="N44" i="13"/>
  <c r="Q44" i="13" s="1"/>
  <c r="K44" i="13"/>
  <c r="R44" i="13" s="1"/>
  <c r="M44" i="13"/>
  <c r="T44" i="13" s="1"/>
  <c r="I46" i="13"/>
  <c r="N43" i="14"/>
  <c r="Q43" i="14" s="1"/>
  <c r="K43" i="14"/>
  <c r="R43" i="14" s="1"/>
  <c r="M43" i="14"/>
  <c r="T43" i="14" s="1"/>
  <c r="L43" i="14"/>
  <c r="S43" i="14" s="1"/>
  <c r="I45" i="14"/>
  <c r="I45" i="15"/>
  <c r="K43" i="15"/>
  <c r="R43" i="15" s="1"/>
  <c r="L43" i="15"/>
  <c r="S43" i="15" s="1"/>
  <c r="M43" i="15"/>
  <c r="T43" i="15" s="1"/>
  <c r="AC12" i="18"/>
  <c r="AN54" i="18"/>
  <c r="Y23" i="18"/>
  <c r="AM41" i="18"/>
  <c r="W35" i="18"/>
  <c r="X36" i="18"/>
  <c r="AL4" i="18"/>
  <c r="AK47" i="18"/>
  <c r="AJ52" i="18"/>
  <c r="U47" i="18"/>
  <c r="AI15" i="18"/>
  <c r="T54" i="18"/>
  <c r="AH11" i="18"/>
  <c r="S40" i="18"/>
  <c r="AG40" i="18"/>
  <c r="R5" i="18"/>
  <c r="AF35" i="18"/>
  <c r="Q24" i="18"/>
  <c r="AE17" i="18"/>
  <c r="P24" i="18"/>
  <c r="AB48" i="18"/>
  <c r="N18" i="18"/>
  <c r="O45" i="18"/>
  <c r="AD54" i="18"/>
  <c r="M26" i="18"/>
  <c r="L30" i="18"/>
  <c r="AA13" i="18"/>
  <c r="K37" i="16" a="1"/>
  <c r="J37" i="16" a="1"/>
  <c r="I37" i="16" a="1"/>
  <c r="L37" i="16" a="1"/>
  <c r="K45" i="2" a="1"/>
  <c r="L45" i="2" a="1"/>
  <c r="M45" i="2" a="1"/>
  <c r="N45" i="2" a="1"/>
  <c r="M45" i="4" a="1"/>
  <c r="L45" i="4" a="1"/>
  <c r="K45" i="4" a="1"/>
  <c r="N45" i="4" a="1"/>
  <c r="L45" i="5" a="1"/>
  <c r="N45" i="5" a="1"/>
  <c r="M45" i="5" a="1"/>
  <c r="K45" i="5" a="1"/>
  <c r="M45" i="6" a="1"/>
  <c r="K45" i="6" a="1"/>
  <c r="L45" i="6" a="1"/>
  <c r="N45" i="6" a="1"/>
  <c r="M45" i="7" a="1"/>
  <c r="L45" i="7" a="1"/>
  <c r="K45" i="7" a="1"/>
  <c r="N45" i="7" a="1"/>
  <c r="M44" i="8" a="1"/>
  <c r="N44" i="8" a="1"/>
  <c r="L44" i="8" a="1"/>
  <c r="K44" i="8" a="1"/>
  <c r="M44" i="9" a="1"/>
  <c r="K44" i="9" a="1"/>
  <c r="N44" i="9" a="1"/>
  <c r="L44" i="9" a="1"/>
  <c r="M45" i="11" a="1"/>
  <c r="K45" i="11" a="1"/>
  <c r="N45" i="11" a="1"/>
  <c r="L45" i="11" a="1"/>
  <c r="L45" i="10" a="1"/>
  <c r="N45" i="10" a="1"/>
  <c r="M45" i="10" a="1"/>
  <c r="K45" i="10" a="1"/>
  <c r="M45" i="12" a="1"/>
  <c r="N45" i="12" a="1"/>
  <c r="L45" i="12" a="1"/>
  <c r="K45" i="12" a="1"/>
  <c r="M45" i="13" a="1"/>
  <c r="K45" i="13" a="1"/>
  <c r="L45" i="13" a="1"/>
  <c r="N45" i="13" a="1"/>
  <c r="M44" i="14" a="1"/>
  <c r="N44" i="14" a="1"/>
  <c r="K44" i="14" a="1"/>
  <c r="L44" i="14" a="1"/>
  <c r="K44" i="15" a="1"/>
  <c r="M44" i="15" a="1"/>
  <c r="L44" i="15" a="1"/>
  <c r="V35" i="16" l="1"/>
  <c r="V42" i="15"/>
  <c r="V42" i="14"/>
  <c r="V43" i="13"/>
  <c r="V43" i="12"/>
  <c r="V43" i="11"/>
  <c r="V43" i="10"/>
  <c r="V42" i="9"/>
  <c r="V42" i="8"/>
  <c r="V43" i="7"/>
  <c r="V43" i="6"/>
  <c r="V43" i="5"/>
  <c r="V43" i="4"/>
  <c r="V43" i="2"/>
  <c r="U44" i="13"/>
  <c r="U36" i="16"/>
  <c r="U44" i="11"/>
  <c r="U43" i="15"/>
  <c r="U43" i="14"/>
  <c r="U44" i="12"/>
  <c r="U44" i="6"/>
  <c r="U44" i="10"/>
  <c r="U43" i="9"/>
  <c r="U43" i="8"/>
  <c r="U44" i="7"/>
  <c r="U44" i="5"/>
  <c r="U44" i="2"/>
  <c r="U44" i="4"/>
  <c r="L37" i="16"/>
  <c r="Q37" i="16" s="1"/>
  <c r="I37" i="16"/>
  <c r="R37" i="16" s="1"/>
  <c r="J37" i="16"/>
  <c r="S37" i="16" s="1"/>
  <c r="K37" i="16"/>
  <c r="T37" i="16" s="1"/>
  <c r="G38" i="16"/>
  <c r="P34" i="16"/>
  <c r="H35" i="16"/>
  <c r="N45" i="2"/>
  <c r="Q45" i="2" s="1"/>
  <c r="M45" i="2"/>
  <c r="T45" i="2" s="1"/>
  <c r="L45" i="2"/>
  <c r="S45" i="2" s="1"/>
  <c r="K45" i="2"/>
  <c r="R45" i="2" s="1"/>
  <c r="I47" i="2"/>
  <c r="N45" i="4"/>
  <c r="Q45" i="4" s="1"/>
  <c r="K45" i="4"/>
  <c r="R45" i="4" s="1"/>
  <c r="L45" i="4"/>
  <c r="S45" i="4" s="1"/>
  <c r="M45" i="4"/>
  <c r="T45" i="4" s="1"/>
  <c r="I47" i="4"/>
  <c r="K45" i="5"/>
  <c r="R45" i="5" s="1"/>
  <c r="M45" i="5"/>
  <c r="T45" i="5" s="1"/>
  <c r="N45" i="5"/>
  <c r="Q45" i="5" s="1"/>
  <c r="L45" i="5"/>
  <c r="S45" i="5" s="1"/>
  <c r="I47" i="5"/>
  <c r="N45" i="6"/>
  <c r="Q45" i="6" s="1"/>
  <c r="L45" i="6"/>
  <c r="S45" i="6" s="1"/>
  <c r="K45" i="6"/>
  <c r="R45" i="6" s="1"/>
  <c r="M45" i="6"/>
  <c r="T45" i="6" s="1"/>
  <c r="I47" i="6"/>
  <c r="N45" i="7"/>
  <c r="Q45" i="7" s="1"/>
  <c r="K45" i="7"/>
  <c r="R45" i="7" s="1"/>
  <c r="L45" i="7"/>
  <c r="S45" i="7" s="1"/>
  <c r="M45" i="7"/>
  <c r="T45" i="7" s="1"/>
  <c r="I47" i="7"/>
  <c r="K44" i="8"/>
  <c r="R44" i="8" s="1"/>
  <c r="L44" i="8"/>
  <c r="S44" i="8" s="1"/>
  <c r="N44" i="8"/>
  <c r="Q44" i="8" s="1"/>
  <c r="M44" i="8"/>
  <c r="T44" i="8" s="1"/>
  <c r="I46" i="8"/>
  <c r="L44" i="9"/>
  <c r="S44" i="9" s="1"/>
  <c r="N44" i="9"/>
  <c r="Q44" i="9" s="1"/>
  <c r="K44" i="9"/>
  <c r="R44" i="9" s="1"/>
  <c r="M44" i="9"/>
  <c r="T44" i="9" s="1"/>
  <c r="I46" i="9"/>
  <c r="L45" i="11"/>
  <c r="S45" i="11" s="1"/>
  <c r="N45" i="11"/>
  <c r="Q45" i="11" s="1"/>
  <c r="K45" i="11"/>
  <c r="R45" i="11" s="1"/>
  <c r="M45" i="11"/>
  <c r="T45" i="11" s="1"/>
  <c r="I47" i="11"/>
  <c r="K45" i="10"/>
  <c r="R45" i="10" s="1"/>
  <c r="M45" i="10"/>
  <c r="T45" i="10" s="1"/>
  <c r="N45" i="10"/>
  <c r="Q45" i="10" s="1"/>
  <c r="L45" i="10"/>
  <c r="S45" i="10" s="1"/>
  <c r="I47" i="10"/>
  <c r="K45" i="12"/>
  <c r="R45" i="12" s="1"/>
  <c r="L45" i="12"/>
  <c r="S45" i="12" s="1"/>
  <c r="N45" i="12"/>
  <c r="Q45" i="12" s="1"/>
  <c r="M45" i="12"/>
  <c r="T45" i="12" s="1"/>
  <c r="I47" i="12"/>
  <c r="N45" i="13"/>
  <c r="Q45" i="13" s="1"/>
  <c r="L45" i="13"/>
  <c r="S45" i="13" s="1"/>
  <c r="K45" i="13"/>
  <c r="R45" i="13" s="1"/>
  <c r="M45" i="13"/>
  <c r="T45" i="13" s="1"/>
  <c r="I47" i="13"/>
  <c r="L44" i="14"/>
  <c r="S44" i="14" s="1"/>
  <c r="K44" i="14"/>
  <c r="R44" i="14" s="1"/>
  <c r="N44" i="14"/>
  <c r="Q44" i="14" s="1"/>
  <c r="M44" i="14"/>
  <c r="T44" i="14" s="1"/>
  <c r="I46" i="14"/>
  <c r="I46" i="15"/>
  <c r="L44" i="15"/>
  <c r="S44" i="15" s="1"/>
  <c r="M44" i="15"/>
  <c r="T44" i="15" s="1"/>
  <c r="K44" i="15"/>
  <c r="R44" i="15" s="1"/>
  <c r="AC26" i="18"/>
  <c r="Y16" i="18"/>
  <c r="AN23" i="18"/>
  <c r="AM36" i="18"/>
  <c r="X37" i="18"/>
  <c r="AL35" i="18"/>
  <c r="W10" i="18"/>
  <c r="V12" i="18"/>
  <c r="U15" i="18"/>
  <c r="AJ47" i="18"/>
  <c r="AI54" i="18"/>
  <c r="T41" i="18"/>
  <c r="S41" i="18"/>
  <c r="AH40" i="18"/>
  <c r="AG5" i="18"/>
  <c r="R47" i="18"/>
  <c r="AF24" i="18"/>
  <c r="Q14" i="18"/>
  <c r="AE24" i="18"/>
  <c r="P27" i="18"/>
  <c r="AB45" i="18"/>
  <c r="O29" i="18"/>
  <c r="AD18" i="18"/>
  <c r="N22" i="18"/>
  <c r="M19" i="18"/>
  <c r="AA30" i="18"/>
  <c r="L21" i="18"/>
  <c r="I38" i="16" a="1"/>
  <c r="L38" i="16" a="1"/>
  <c r="J38" i="16" a="1"/>
  <c r="K38" i="16" a="1"/>
  <c r="L46" i="2" a="1"/>
  <c r="N46" i="2" a="1"/>
  <c r="M46" i="2" a="1"/>
  <c r="K46" i="2" a="1"/>
  <c r="N46" i="4" a="1"/>
  <c r="M46" i="4" a="1"/>
  <c r="L46" i="4" a="1"/>
  <c r="K46" i="4" a="1"/>
  <c r="M46" i="5" a="1"/>
  <c r="N46" i="5" a="1"/>
  <c r="L46" i="5" a="1"/>
  <c r="K46" i="5" a="1"/>
  <c r="M46" i="6" a="1"/>
  <c r="N46" i="6" a="1"/>
  <c r="L46" i="6" a="1"/>
  <c r="K46" i="6" a="1"/>
  <c r="L46" i="7" a="1"/>
  <c r="N46" i="7" a="1"/>
  <c r="M46" i="7" a="1"/>
  <c r="K46" i="7" a="1"/>
  <c r="M45" i="8" a="1"/>
  <c r="N45" i="8" a="1"/>
  <c r="L45" i="8" a="1"/>
  <c r="K45" i="8" a="1"/>
  <c r="K45" i="9" a="1"/>
  <c r="N45" i="9" a="1"/>
  <c r="L45" i="9" a="1"/>
  <c r="M45" i="9" a="1"/>
  <c r="N46" i="11" a="1"/>
  <c r="K46" i="11" a="1"/>
  <c r="M46" i="11" a="1"/>
  <c r="L46" i="11" a="1"/>
  <c r="L46" i="10" a="1"/>
  <c r="N46" i="10" a="1"/>
  <c r="M46" i="10" a="1"/>
  <c r="K46" i="10" a="1"/>
  <c r="M46" i="12" a="1"/>
  <c r="N46" i="12" a="1"/>
  <c r="L46" i="12" a="1"/>
  <c r="K46" i="12" a="1"/>
  <c r="N46" i="13" a="1"/>
  <c r="K46" i="13" a="1"/>
  <c r="M46" i="13" a="1"/>
  <c r="L46" i="13" a="1"/>
  <c r="M45" i="14" a="1"/>
  <c r="K45" i="14" a="1"/>
  <c r="N45" i="14" a="1"/>
  <c r="L45" i="14" a="1"/>
  <c r="L45" i="15" a="1"/>
  <c r="M45" i="15" a="1"/>
  <c r="K45" i="15" a="1"/>
  <c r="V36" i="16" l="1"/>
  <c r="V43" i="15"/>
  <c r="V43" i="14"/>
  <c r="V44" i="13"/>
  <c r="V44" i="12"/>
  <c r="V44" i="11"/>
  <c r="V44" i="10"/>
  <c r="V43" i="9"/>
  <c r="V43" i="8"/>
  <c r="V44" i="7"/>
  <c r="V44" i="6"/>
  <c r="V44" i="5"/>
  <c r="V44" i="4"/>
  <c r="V44" i="2"/>
  <c r="U45" i="13"/>
  <c r="U45" i="12"/>
  <c r="U37" i="16"/>
  <c r="U44" i="15"/>
  <c r="U45" i="10"/>
  <c r="U44" i="14"/>
  <c r="U44" i="8"/>
  <c r="U45" i="11"/>
  <c r="U44" i="9"/>
  <c r="U45" i="7"/>
  <c r="U45" i="5"/>
  <c r="U45" i="4"/>
  <c r="U45" i="6"/>
  <c r="U45" i="2"/>
  <c r="K38" i="16"/>
  <c r="T38" i="16" s="1"/>
  <c r="J38" i="16"/>
  <c r="S38" i="16" s="1"/>
  <c r="L38" i="16"/>
  <c r="Q38" i="16" s="1"/>
  <c r="I38" i="16"/>
  <c r="R38" i="16" s="1"/>
  <c r="P35" i="16"/>
  <c r="H36" i="16"/>
  <c r="G39" i="16"/>
  <c r="K46" i="2"/>
  <c r="R46" i="2" s="1"/>
  <c r="M46" i="2"/>
  <c r="T46" i="2" s="1"/>
  <c r="N46" i="2"/>
  <c r="Q46" i="2" s="1"/>
  <c r="L46" i="2"/>
  <c r="S46" i="2" s="1"/>
  <c r="I48" i="2"/>
  <c r="K46" i="4"/>
  <c r="R46" i="4" s="1"/>
  <c r="L46" i="4"/>
  <c r="S46" i="4" s="1"/>
  <c r="M46" i="4"/>
  <c r="T46" i="4" s="1"/>
  <c r="N46" i="4"/>
  <c r="Q46" i="4" s="1"/>
  <c r="I48" i="4"/>
  <c r="K46" i="5"/>
  <c r="R46" i="5" s="1"/>
  <c r="L46" i="5"/>
  <c r="S46" i="5" s="1"/>
  <c r="N46" i="5"/>
  <c r="Q46" i="5" s="1"/>
  <c r="M46" i="5"/>
  <c r="T46" i="5" s="1"/>
  <c r="I48" i="5"/>
  <c r="K46" i="6"/>
  <c r="R46" i="6" s="1"/>
  <c r="L46" i="6"/>
  <c r="S46" i="6" s="1"/>
  <c r="N46" i="6"/>
  <c r="Q46" i="6" s="1"/>
  <c r="M46" i="6"/>
  <c r="T46" i="6" s="1"/>
  <c r="I48" i="6"/>
  <c r="K46" i="7"/>
  <c r="R46" i="7" s="1"/>
  <c r="M46" i="7"/>
  <c r="T46" i="7" s="1"/>
  <c r="N46" i="7"/>
  <c r="Q46" i="7" s="1"/>
  <c r="L46" i="7"/>
  <c r="S46" i="7" s="1"/>
  <c r="I48" i="7"/>
  <c r="K45" i="8"/>
  <c r="R45" i="8" s="1"/>
  <c r="L45" i="8"/>
  <c r="S45" i="8" s="1"/>
  <c r="N45" i="8"/>
  <c r="Q45" i="8" s="1"/>
  <c r="M45" i="8"/>
  <c r="T45" i="8" s="1"/>
  <c r="I47" i="8"/>
  <c r="M45" i="9"/>
  <c r="T45" i="9" s="1"/>
  <c r="L45" i="9"/>
  <c r="S45" i="9" s="1"/>
  <c r="N45" i="9"/>
  <c r="Q45" i="9" s="1"/>
  <c r="K45" i="9"/>
  <c r="R45" i="9" s="1"/>
  <c r="I47" i="9"/>
  <c r="L46" i="11"/>
  <c r="S46" i="11" s="1"/>
  <c r="M46" i="11"/>
  <c r="T46" i="11" s="1"/>
  <c r="K46" i="11"/>
  <c r="R46" i="11" s="1"/>
  <c r="N46" i="11"/>
  <c r="Q46" i="11" s="1"/>
  <c r="I48" i="11"/>
  <c r="K46" i="10"/>
  <c r="R46" i="10" s="1"/>
  <c r="M46" i="10"/>
  <c r="T46" i="10" s="1"/>
  <c r="N46" i="10"/>
  <c r="Q46" i="10" s="1"/>
  <c r="L46" i="10"/>
  <c r="S46" i="10" s="1"/>
  <c r="I48" i="10"/>
  <c r="K46" i="12"/>
  <c r="R46" i="12" s="1"/>
  <c r="L46" i="12"/>
  <c r="S46" i="12" s="1"/>
  <c r="N46" i="12"/>
  <c r="Q46" i="12" s="1"/>
  <c r="M46" i="12"/>
  <c r="T46" i="12" s="1"/>
  <c r="I48" i="12"/>
  <c r="L46" i="13"/>
  <c r="S46" i="13" s="1"/>
  <c r="M46" i="13"/>
  <c r="T46" i="13" s="1"/>
  <c r="K46" i="13"/>
  <c r="R46" i="13" s="1"/>
  <c r="N46" i="13"/>
  <c r="Q46" i="13" s="1"/>
  <c r="I48" i="13"/>
  <c r="L45" i="14"/>
  <c r="S45" i="14" s="1"/>
  <c r="N45" i="14"/>
  <c r="Q45" i="14" s="1"/>
  <c r="K45" i="14"/>
  <c r="R45" i="14" s="1"/>
  <c r="M45" i="14"/>
  <c r="T45" i="14" s="1"/>
  <c r="I47" i="14"/>
  <c r="I47" i="15"/>
  <c r="K45" i="15"/>
  <c r="R45" i="15" s="1"/>
  <c r="M45" i="15"/>
  <c r="T45" i="15" s="1"/>
  <c r="L45" i="15"/>
  <c r="S45" i="15" s="1"/>
  <c r="AC19" i="18"/>
  <c r="AN16" i="18"/>
  <c r="Y39" i="18"/>
  <c r="AM37" i="18"/>
  <c r="X39" i="18"/>
  <c r="AL10" i="18"/>
  <c r="W19" i="18"/>
  <c r="V14" i="18"/>
  <c r="AK12" i="18"/>
  <c r="U29" i="18"/>
  <c r="AJ15" i="18"/>
  <c r="AI41" i="18"/>
  <c r="S21" i="18"/>
  <c r="AH41" i="18"/>
  <c r="AG47" i="18"/>
  <c r="R32" i="18"/>
  <c r="AF14" i="18"/>
  <c r="Q47" i="18"/>
  <c r="AE27" i="18"/>
  <c r="P16" i="18"/>
  <c r="AB29" i="18"/>
  <c r="O33" i="18"/>
  <c r="AD22" i="18"/>
  <c r="N4" i="18"/>
  <c r="M28" i="18"/>
  <c r="AA21" i="18"/>
  <c r="L55" i="18"/>
  <c r="K39" i="16" a="1"/>
  <c r="J39" i="16" a="1"/>
  <c r="I39" i="16" a="1"/>
  <c r="L39" i="16" a="1"/>
  <c r="M47" i="2" a="1"/>
  <c r="K47" i="2" a="1"/>
  <c r="N47" i="2" a="1"/>
  <c r="L47" i="2" a="1"/>
  <c r="N47" i="4" a="1"/>
  <c r="L47" i="4" a="1"/>
  <c r="K47" i="4" a="1"/>
  <c r="M47" i="4" a="1"/>
  <c r="N47" i="5" a="1"/>
  <c r="M47" i="5" a="1"/>
  <c r="K47" i="5" a="1"/>
  <c r="L47" i="5" a="1"/>
  <c r="L47" i="6" a="1"/>
  <c r="N47" i="6" a="1"/>
  <c r="M47" i="6" a="1"/>
  <c r="K47" i="6" a="1"/>
  <c r="N47" i="7" a="1"/>
  <c r="M47" i="7" a="1"/>
  <c r="K47" i="7" a="1"/>
  <c r="L47" i="7" a="1"/>
  <c r="N46" i="8" a="1"/>
  <c r="L46" i="8" a="1"/>
  <c r="M46" i="8" a="1"/>
  <c r="K46" i="8" a="1"/>
  <c r="N46" i="9" a="1"/>
  <c r="L46" i="9" a="1"/>
  <c r="M46" i="9" a="1"/>
  <c r="K46" i="9" a="1"/>
  <c r="L47" i="11" a="1"/>
  <c r="N47" i="11" a="1"/>
  <c r="M47" i="11" a="1"/>
  <c r="K47" i="11" a="1"/>
  <c r="N47" i="10" a="1"/>
  <c r="L47" i="10" a="1"/>
  <c r="K47" i="10" a="1"/>
  <c r="M47" i="10" a="1"/>
  <c r="N47" i="12" a="1"/>
  <c r="K47" i="12" a="1"/>
  <c r="L47" i="12" a="1"/>
  <c r="M47" i="12" a="1"/>
  <c r="N47" i="13" a="1"/>
  <c r="K47" i="13" a="1"/>
  <c r="M47" i="13" a="1"/>
  <c r="L47" i="13" a="1"/>
  <c r="N46" i="14" a="1"/>
  <c r="L46" i="14" a="1"/>
  <c r="M46" i="14" a="1"/>
  <c r="K46" i="14" a="1"/>
  <c r="M46" i="15" a="1"/>
  <c r="L46" i="15" a="1"/>
  <c r="K46" i="15" a="1"/>
  <c r="V37" i="16" l="1"/>
  <c r="V44" i="15"/>
  <c r="V44" i="14"/>
  <c r="V45" i="13"/>
  <c r="V45" i="12"/>
  <c r="V45" i="11"/>
  <c r="V45" i="10"/>
  <c r="V44" i="9"/>
  <c r="V44" i="8"/>
  <c r="V45" i="7"/>
  <c r="V45" i="6"/>
  <c r="V45" i="5"/>
  <c r="V45" i="4"/>
  <c r="U45" i="15"/>
  <c r="V45" i="2"/>
  <c r="U46" i="10"/>
  <c r="U46" i="13"/>
  <c r="U38" i="16"/>
  <c r="U46" i="12"/>
  <c r="U45" i="14"/>
  <c r="U45" i="8"/>
  <c r="U46" i="11"/>
  <c r="U45" i="9"/>
  <c r="U46" i="7"/>
  <c r="U46" i="5"/>
  <c r="U46" i="6"/>
  <c r="U46" i="2"/>
  <c r="U46" i="4"/>
  <c r="L39" i="16"/>
  <c r="Q39" i="16" s="1"/>
  <c r="I39" i="16"/>
  <c r="R39" i="16" s="1"/>
  <c r="J39" i="16"/>
  <c r="S39" i="16" s="1"/>
  <c r="K39" i="16"/>
  <c r="T39" i="16" s="1"/>
  <c r="G40" i="16"/>
  <c r="P36" i="16"/>
  <c r="H37" i="16"/>
  <c r="L47" i="2"/>
  <c r="S47" i="2" s="1"/>
  <c r="N47" i="2"/>
  <c r="Q47" i="2" s="1"/>
  <c r="K47" i="2"/>
  <c r="R47" i="2" s="1"/>
  <c r="M47" i="2"/>
  <c r="T47" i="2" s="1"/>
  <c r="I49" i="2"/>
  <c r="M47" i="4"/>
  <c r="T47" i="4" s="1"/>
  <c r="K47" i="4"/>
  <c r="R47" i="4" s="1"/>
  <c r="L47" i="4"/>
  <c r="S47" i="4" s="1"/>
  <c r="N47" i="4"/>
  <c r="Q47" i="4" s="1"/>
  <c r="I49" i="4"/>
  <c r="L47" i="5"/>
  <c r="S47" i="5" s="1"/>
  <c r="K47" i="5"/>
  <c r="R47" i="5" s="1"/>
  <c r="M47" i="5"/>
  <c r="T47" i="5" s="1"/>
  <c r="N47" i="5"/>
  <c r="Q47" i="5" s="1"/>
  <c r="I49" i="5"/>
  <c r="K47" i="6"/>
  <c r="R47" i="6" s="1"/>
  <c r="M47" i="6"/>
  <c r="T47" i="6" s="1"/>
  <c r="N47" i="6"/>
  <c r="Q47" i="6" s="1"/>
  <c r="L47" i="6"/>
  <c r="S47" i="6" s="1"/>
  <c r="I49" i="6"/>
  <c r="L47" i="7"/>
  <c r="S47" i="7" s="1"/>
  <c r="K47" i="7"/>
  <c r="R47" i="7" s="1"/>
  <c r="M47" i="7"/>
  <c r="T47" i="7" s="1"/>
  <c r="N47" i="7"/>
  <c r="Q47" i="7" s="1"/>
  <c r="I49" i="7"/>
  <c r="K46" i="8"/>
  <c r="R46" i="8" s="1"/>
  <c r="M46" i="8"/>
  <c r="T46" i="8" s="1"/>
  <c r="L46" i="8"/>
  <c r="S46" i="8" s="1"/>
  <c r="N46" i="8"/>
  <c r="Q46" i="8" s="1"/>
  <c r="I48" i="8"/>
  <c r="K46" i="9"/>
  <c r="R46" i="9" s="1"/>
  <c r="M46" i="9"/>
  <c r="T46" i="9" s="1"/>
  <c r="L46" i="9"/>
  <c r="S46" i="9" s="1"/>
  <c r="N46" i="9"/>
  <c r="Q46" i="9" s="1"/>
  <c r="I48" i="9"/>
  <c r="K47" i="11"/>
  <c r="R47" i="11" s="1"/>
  <c r="M47" i="11"/>
  <c r="T47" i="11" s="1"/>
  <c r="N47" i="11"/>
  <c r="Q47" i="11" s="1"/>
  <c r="L47" i="11"/>
  <c r="S47" i="11" s="1"/>
  <c r="I49" i="11"/>
  <c r="M47" i="10"/>
  <c r="T47" i="10" s="1"/>
  <c r="K47" i="10"/>
  <c r="R47" i="10" s="1"/>
  <c r="L47" i="10"/>
  <c r="S47" i="10" s="1"/>
  <c r="N47" i="10"/>
  <c r="Q47" i="10" s="1"/>
  <c r="I49" i="10"/>
  <c r="M47" i="12"/>
  <c r="T47" i="12" s="1"/>
  <c r="L47" i="12"/>
  <c r="S47" i="12" s="1"/>
  <c r="K47" i="12"/>
  <c r="R47" i="12" s="1"/>
  <c r="N47" i="12"/>
  <c r="Q47" i="12" s="1"/>
  <c r="I49" i="12"/>
  <c r="L47" i="13"/>
  <c r="S47" i="13" s="1"/>
  <c r="M47" i="13"/>
  <c r="T47" i="13" s="1"/>
  <c r="K47" i="13"/>
  <c r="R47" i="13" s="1"/>
  <c r="N47" i="13"/>
  <c r="Q47" i="13" s="1"/>
  <c r="I49" i="13"/>
  <c r="K46" i="14"/>
  <c r="R46" i="14" s="1"/>
  <c r="M46" i="14"/>
  <c r="T46" i="14" s="1"/>
  <c r="L46" i="14"/>
  <c r="S46" i="14" s="1"/>
  <c r="N46" i="14"/>
  <c r="Q46" i="14" s="1"/>
  <c r="I48" i="14"/>
  <c r="I48" i="15"/>
  <c r="K46" i="15"/>
  <c r="R46" i="15" s="1"/>
  <c r="L46" i="15"/>
  <c r="S46" i="15" s="1"/>
  <c r="M46" i="15"/>
  <c r="T46" i="15" s="1"/>
  <c r="AC28" i="18"/>
  <c r="AN39" i="18"/>
  <c r="Y27" i="18"/>
  <c r="AM39" i="18"/>
  <c r="X10" i="18"/>
  <c r="AL19" i="18"/>
  <c r="W51" i="18"/>
  <c r="V41" i="18"/>
  <c r="AK14" i="18"/>
  <c r="U50" i="18"/>
  <c r="AJ29" i="18"/>
  <c r="T10" i="18"/>
  <c r="AH21" i="18"/>
  <c r="S48" i="18"/>
  <c r="AG32" i="18"/>
  <c r="R54" i="18"/>
  <c r="AF47" i="18"/>
  <c r="Q55" i="18"/>
  <c r="AE16" i="18"/>
  <c r="P44" i="18"/>
  <c r="AB33" i="18"/>
  <c r="O16" i="18"/>
  <c r="AD4" i="18"/>
  <c r="N8" i="18"/>
  <c r="M15" i="18"/>
  <c r="AA55" i="18"/>
  <c r="L59" i="18"/>
  <c r="I40" i="16" a="1"/>
  <c r="J40" i="16" a="1"/>
  <c r="K40" i="16" a="1"/>
  <c r="L40" i="16" a="1"/>
  <c r="M48" i="2" a="1"/>
  <c r="N48" i="2" a="1"/>
  <c r="L48" i="2" a="1"/>
  <c r="K48" i="2" a="1"/>
  <c r="N48" i="4" a="1"/>
  <c r="K48" i="4" a="1"/>
  <c r="M48" i="4" a="1"/>
  <c r="L48" i="4" a="1"/>
  <c r="N48" i="5" a="1"/>
  <c r="M48" i="5" a="1"/>
  <c r="K48" i="5" a="1"/>
  <c r="L48" i="5" a="1"/>
  <c r="K48" i="6" a="1"/>
  <c r="L48" i="6" a="1"/>
  <c r="N48" i="6" a="1"/>
  <c r="M48" i="6" a="1"/>
  <c r="M48" i="7" a="1"/>
  <c r="N48" i="7" a="1"/>
  <c r="K48" i="7" a="1"/>
  <c r="L48" i="7" a="1"/>
  <c r="N47" i="8" a="1"/>
  <c r="K47" i="8" a="1"/>
  <c r="M47" i="8" a="1"/>
  <c r="L47" i="8" a="1"/>
  <c r="N47" i="9" a="1"/>
  <c r="M47" i="9" a="1"/>
  <c r="K47" i="9" a="1"/>
  <c r="L47" i="9" a="1"/>
  <c r="N48" i="11" a="1"/>
  <c r="K48" i="11" a="1"/>
  <c r="M48" i="11" a="1"/>
  <c r="L48" i="11" a="1"/>
  <c r="M48" i="10" a="1"/>
  <c r="N48" i="10" a="1"/>
  <c r="L48" i="10" a="1"/>
  <c r="K48" i="10" a="1"/>
  <c r="N48" i="12" a="1"/>
  <c r="M48" i="12" a="1"/>
  <c r="K48" i="12" a="1"/>
  <c r="L48" i="12" a="1"/>
  <c r="N48" i="13" a="1"/>
  <c r="L48" i="13" a="1"/>
  <c r="M48" i="13" a="1"/>
  <c r="K48" i="13" a="1"/>
  <c r="N47" i="14" a="1"/>
  <c r="L47" i="14" a="1"/>
  <c r="M47" i="14" a="1"/>
  <c r="K47" i="14" a="1"/>
  <c r="M47" i="15" a="1"/>
  <c r="L47" i="15" a="1"/>
  <c r="K47" i="15" a="1"/>
  <c r="V38" i="16" l="1"/>
  <c r="V45" i="15"/>
  <c r="V45" i="14"/>
  <c r="V46" i="13"/>
  <c r="V46" i="12"/>
  <c r="V46" i="11"/>
  <c r="V46" i="10"/>
  <c r="V45" i="9"/>
  <c r="V45" i="8"/>
  <c r="V46" i="7"/>
  <c r="V46" i="6"/>
  <c r="V46" i="5"/>
  <c r="V46" i="4"/>
  <c r="U46" i="14"/>
  <c r="V46" i="2"/>
  <c r="U39" i="16"/>
  <c r="U46" i="15"/>
  <c r="U47" i="13"/>
  <c r="U46" i="9"/>
  <c r="U47" i="12"/>
  <c r="U47" i="11"/>
  <c r="U47" i="10"/>
  <c r="U47" i="7"/>
  <c r="U46" i="8"/>
  <c r="U47" i="5"/>
  <c r="U47" i="6"/>
  <c r="U47" i="2"/>
  <c r="U47" i="4"/>
  <c r="L40" i="16"/>
  <c r="Q40" i="16" s="1"/>
  <c r="K40" i="16"/>
  <c r="T40" i="16" s="1"/>
  <c r="J40" i="16"/>
  <c r="S40" i="16" s="1"/>
  <c r="I40" i="16"/>
  <c r="R40" i="16" s="1"/>
  <c r="P37" i="16"/>
  <c r="H38" i="16"/>
  <c r="G41" i="16"/>
  <c r="K48" i="2"/>
  <c r="R48" i="2" s="1"/>
  <c r="L48" i="2"/>
  <c r="S48" i="2" s="1"/>
  <c r="N48" i="2"/>
  <c r="Q48" i="2" s="1"/>
  <c r="M48" i="2"/>
  <c r="T48" i="2" s="1"/>
  <c r="I50" i="2"/>
  <c r="L48" i="4"/>
  <c r="S48" i="4" s="1"/>
  <c r="M48" i="4"/>
  <c r="T48" i="4" s="1"/>
  <c r="K48" i="4"/>
  <c r="R48" i="4" s="1"/>
  <c r="N48" i="4"/>
  <c r="Q48" i="4" s="1"/>
  <c r="I50" i="4"/>
  <c r="L48" i="5"/>
  <c r="S48" i="5" s="1"/>
  <c r="K48" i="5"/>
  <c r="R48" i="5" s="1"/>
  <c r="M48" i="5"/>
  <c r="T48" i="5" s="1"/>
  <c r="N48" i="5"/>
  <c r="Q48" i="5" s="1"/>
  <c r="I50" i="5"/>
  <c r="M48" i="6"/>
  <c r="T48" i="6" s="1"/>
  <c r="N48" i="6"/>
  <c r="Q48" i="6" s="1"/>
  <c r="L48" i="6"/>
  <c r="S48" i="6" s="1"/>
  <c r="K48" i="6"/>
  <c r="R48" i="6" s="1"/>
  <c r="I50" i="6"/>
  <c r="L48" i="7"/>
  <c r="S48" i="7" s="1"/>
  <c r="K48" i="7"/>
  <c r="R48" i="7" s="1"/>
  <c r="N48" i="7"/>
  <c r="Q48" i="7" s="1"/>
  <c r="M48" i="7"/>
  <c r="T48" i="7" s="1"/>
  <c r="I50" i="7"/>
  <c r="L47" i="8"/>
  <c r="S47" i="8" s="1"/>
  <c r="M47" i="8"/>
  <c r="T47" i="8" s="1"/>
  <c r="K47" i="8"/>
  <c r="R47" i="8" s="1"/>
  <c r="N47" i="8"/>
  <c r="Q47" i="8" s="1"/>
  <c r="I49" i="8"/>
  <c r="L47" i="9"/>
  <c r="S47" i="9" s="1"/>
  <c r="K47" i="9"/>
  <c r="R47" i="9" s="1"/>
  <c r="M47" i="9"/>
  <c r="T47" i="9" s="1"/>
  <c r="N47" i="9"/>
  <c r="Q47" i="9" s="1"/>
  <c r="I49" i="9"/>
  <c r="L48" i="11"/>
  <c r="S48" i="11" s="1"/>
  <c r="M48" i="11"/>
  <c r="T48" i="11" s="1"/>
  <c r="K48" i="11"/>
  <c r="R48" i="11" s="1"/>
  <c r="N48" i="11"/>
  <c r="Q48" i="11" s="1"/>
  <c r="I50" i="11"/>
  <c r="K48" i="10"/>
  <c r="R48" i="10" s="1"/>
  <c r="L48" i="10"/>
  <c r="S48" i="10" s="1"/>
  <c r="N48" i="10"/>
  <c r="Q48" i="10" s="1"/>
  <c r="M48" i="10"/>
  <c r="T48" i="10" s="1"/>
  <c r="I50" i="10"/>
  <c r="L48" i="12"/>
  <c r="S48" i="12" s="1"/>
  <c r="K48" i="12"/>
  <c r="R48" i="12" s="1"/>
  <c r="M48" i="12"/>
  <c r="T48" i="12" s="1"/>
  <c r="N48" i="12"/>
  <c r="Q48" i="12" s="1"/>
  <c r="I50" i="12"/>
  <c r="K48" i="13"/>
  <c r="R48" i="13" s="1"/>
  <c r="M48" i="13"/>
  <c r="T48" i="13" s="1"/>
  <c r="L48" i="13"/>
  <c r="S48" i="13" s="1"/>
  <c r="N48" i="13"/>
  <c r="Q48" i="13" s="1"/>
  <c r="I50" i="13"/>
  <c r="K47" i="14"/>
  <c r="R47" i="14" s="1"/>
  <c r="M47" i="14"/>
  <c r="T47" i="14" s="1"/>
  <c r="L47" i="14"/>
  <c r="S47" i="14" s="1"/>
  <c r="N47" i="14"/>
  <c r="Q47" i="14" s="1"/>
  <c r="I49" i="14"/>
  <c r="I49" i="15"/>
  <c r="K47" i="15"/>
  <c r="R47" i="15" s="1"/>
  <c r="L47" i="15"/>
  <c r="S47" i="15" s="1"/>
  <c r="M47" i="15"/>
  <c r="T47" i="15" s="1"/>
  <c r="AC15" i="18"/>
  <c r="Y30" i="18"/>
  <c r="AN27" i="18"/>
  <c r="AM10" i="18"/>
  <c r="X47" i="18"/>
  <c r="W55" i="18"/>
  <c r="AL51" i="18"/>
  <c r="AK41" i="18"/>
  <c r="V20" i="18"/>
  <c r="AJ50" i="18"/>
  <c r="U25" i="18"/>
  <c r="AI10" i="18"/>
  <c r="T19" i="18"/>
  <c r="S37" i="18"/>
  <c r="AH48" i="18"/>
  <c r="AG54" i="18"/>
  <c r="R49" i="18"/>
  <c r="AF55" i="18"/>
  <c r="Q30" i="18"/>
  <c r="AE44" i="18"/>
  <c r="P45" i="18"/>
  <c r="AB16" i="18"/>
  <c r="O27" i="18"/>
  <c r="N26" i="18"/>
  <c r="AD8" i="18"/>
  <c r="AA59" i="18"/>
  <c r="L23" i="18"/>
  <c r="K41" i="16" a="1"/>
  <c r="J41" i="16" a="1"/>
  <c r="I41" i="16" a="1"/>
  <c r="L41" i="16" a="1"/>
  <c r="L49" i="2" a="1"/>
  <c r="M49" i="2" a="1"/>
  <c r="N49" i="2" a="1"/>
  <c r="K49" i="2" a="1"/>
  <c r="N49" i="4" a="1"/>
  <c r="M49" i="4" a="1"/>
  <c r="K49" i="4" a="1"/>
  <c r="L49" i="4" a="1"/>
  <c r="M49" i="5" a="1"/>
  <c r="K49" i="5" a="1"/>
  <c r="N49" i="5" a="1"/>
  <c r="L49" i="5" a="1"/>
  <c r="N49" i="6" a="1"/>
  <c r="L49" i="6" a="1"/>
  <c r="M49" i="6" a="1"/>
  <c r="K49" i="6" a="1"/>
  <c r="M49" i="7" a="1"/>
  <c r="N49" i="7" a="1"/>
  <c r="L49" i="7" a="1"/>
  <c r="K49" i="7" a="1"/>
  <c r="M48" i="8" a="1"/>
  <c r="N48" i="8" a="1"/>
  <c r="L48" i="8" a="1"/>
  <c r="K48" i="8" a="1"/>
  <c r="M48" i="9" a="1"/>
  <c r="N48" i="9" a="1"/>
  <c r="L48" i="9" a="1"/>
  <c r="K48" i="9" a="1"/>
  <c r="L49" i="11" a="1"/>
  <c r="K49" i="11" a="1"/>
  <c r="M49" i="11" a="1"/>
  <c r="N49" i="11" a="1"/>
  <c r="N49" i="10" a="1"/>
  <c r="M49" i="10" a="1"/>
  <c r="L49" i="10" a="1"/>
  <c r="K49" i="10" a="1"/>
  <c r="N49" i="12" a="1"/>
  <c r="M49" i="12" a="1"/>
  <c r="K49" i="12" a="1"/>
  <c r="L49" i="12" a="1"/>
  <c r="M49" i="13" a="1"/>
  <c r="K49" i="13" a="1"/>
  <c r="N49" i="13" a="1"/>
  <c r="L49" i="13" a="1"/>
  <c r="M48" i="14" a="1"/>
  <c r="K48" i="14" a="1"/>
  <c r="L48" i="14" a="1"/>
  <c r="N48" i="14" a="1"/>
  <c r="L48" i="15" a="1"/>
  <c r="M48" i="15" a="1"/>
  <c r="K48" i="15" a="1"/>
  <c r="V39" i="16" l="1"/>
  <c r="V46" i="15"/>
  <c r="V46" i="14"/>
  <c r="V47" i="13"/>
  <c r="V47" i="12"/>
  <c r="V47" i="11"/>
  <c r="V47" i="10"/>
  <c r="V46" i="9"/>
  <c r="V46" i="8"/>
  <c r="V47" i="7"/>
  <c r="V47" i="6"/>
  <c r="V47" i="5"/>
  <c r="V47" i="4"/>
  <c r="V47" i="2"/>
  <c r="U47" i="14"/>
  <c r="U47" i="15"/>
  <c r="U40" i="16"/>
  <c r="U48" i="13"/>
  <c r="U48" i="12"/>
  <c r="U48" i="10"/>
  <c r="U47" i="9"/>
  <c r="U48" i="11"/>
  <c r="U48" i="7"/>
  <c r="U47" i="8"/>
  <c r="U48" i="6"/>
  <c r="U48" i="5"/>
  <c r="U48" i="2"/>
  <c r="U48" i="4"/>
  <c r="L41" i="16"/>
  <c r="Q41" i="16" s="1"/>
  <c r="I41" i="16"/>
  <c r="R41" i="16" s="1"/>
  <c r="J41" i="16"/>
  <c r="S41" i="16" s="1"/>
  <c r="K41" i="16"/>
  <c r="T41" i="16" s="1"/>
  <c r="G42" i="16"/>
  <c r="P38" i="16"/>
  <c r="H39" i="16"/>
  <c r="K49" i="2"/>
  <c r="R49" i="2" s="1"/>
  <c r="N49" i="2"/>
  <c r="Q49" i="2" s="1"/>
  <c r="M49" i="2"/>
  <c r="T49" i="2" s="1"/>
  <c r="L49" i="2"/>
  <c r="S49" i="2" s="1"/>
  <c r="I51" i="2"/>
  <c r="L49" i="4"/>
  <c r="S49" i="4" s="1"/>
  <c r="K49" i="4"/>
  <c r="R49" i="4" s="1"/>
  <c r="M49" i="4"/>
  <c r="T49" i="4" s="1"/>
  <c r="N49" i="4"/>
  <c r="Q49" i="4" s="1"/>
  <c r="I51" i="4"/>
  <c r="L49" i="5"/>
  <c r="S49" i="5" s="1"/>
  <c r="N49" i="5"/>
  <c r="Q49" i="5" s="1"/>
  <c r="K49" i="5"/>
  <c r="R49" i="5" s="1"/>
  <c r="M49" i="5"/>
  <c r="T49" i="5" s="1"/>
  <c r="I51" i="5"/>
  <c r="K49" i="6"/>
  <c r="R49" i="6" s="1"/>
  <c r="M49" i="6"/>
  <c r="T49" i="6" s="1"/>
  <c r="L49" i="6"/>
  <c r="S49" i="6" s="1"/>
  <c r="N49" i="6"/>
  <c r="Q49" i="6" s="1"/>
  <c r="I51" i="6"/>
  <c r="K49" i="7"/>
  <c r="R49" i="7" s="1"/>
  <c r="L49" i="7"/>
  <c r="S49" i="7" s="1"/>
  <c r="N49" i="7"/>
  <c r="Q49" i="7" s="1"/>
  <c r="M49" i="7"/>
  <c r="T49" i="7" s="1"/>
  <c r="I51" i="7"/>
  <c r="K48" i="8"/>
  <c r="R48" i="8" s="1"/>
  <c r="L48" i="8"/>
  <c r="S48" i="8" s="1"/>
  <c r="N48" i="8"/>
  <c r="Q48" i="8" s="1"/>
  <c r="M48" i="8"/>
  <c r="T48" i="8" s="1"/>
  <c r="I50" i="8"/>
  <c r="K48" i="9"/>
  <c r="R48" i="9" s="1"/>
  <c r="L48" i="9"/>
  <c r="S48" i="9" s="1"/>
  <c r="N48" i="9"/>
  <c r="Q48" i="9" s="1"/>
  <c r="M48" i="9"/>
  <c r="T48" i="9" s="1"/>
  <c r="I50" i="9"/>
  <c r="N49" i="11"/>
  <c r="Q49" i="11" s="1"/>
  <c r="M49" i="11"/>
  <c r="T49" i="11" s="1"/>
  <c r="K49" i="11"/>
  <c r="R49" i="11" s="1"/>
  <c r="L49" i="11"/>
  <c r="S49" i="11" s="1"/>
  <c r="I51" i="11"/>
  <c r="K49" i="10"/>
  <c r="R49" i="10" s="1"/>
  <c r="L49" i="10"/>
  <c r="S49" i="10" s="1"/>
  <c r="M49" i="10"/>
  <c r="T49" i="10" s="1"/>
  <c r="N49" i="10"/>
  <c r="Q49" i="10" s="1"/>
  <c r="I51" i="10"/>
  <c r="L49" i="12"/>
  <c r="S49" i="12" s="1"/>
  <c r="K49" i="12"/>
  <c r="R49" i="12" s="1"/>
  <c r="M49" i="12"/>
  <c r="T49" i="12" s="1"/>
  <c r="N49" i="12"/>
  <c r="Q49" i="12" s="1"/>
  <c r="I51" i="12"/>
  <c r="L49" i="13"/>
  <c r="S49" i="13" s="1"/>
  <c r="N49" i="13"/>
  <c r="Q49" i="13" s="1"/>
  <c r="K49" i="13"/>
  <c r="R49" i="13" s="1"/>
  <c r="M49" i="13"/>
  <c r="T49" i="13" s="1"/>
  <c r="I51" i="13"/>
  <c r="N48" i="14"/>
  <c r="Q48" i="14" s="1"/>
  <c r="L48" i="14"/>
  <c r="S48" i="14" s="1"/>
  <c r="K48" i="14"/>
  <c r="R48" i="14" s="1"/>
  <c r="M48" i="14"/>
  <c r="T48" i="14" s="1"/>
  <c r="I50" i="14"/>
  <c r="I50" i="15"/>
  <c r="K48" i="15"/>
  <c r="R48" i="15" s="1"/>
  <c r="M48" i="15"/>
  <c r="T48" i="15" s="1"/>
  <c r="L48" i="15"/>
  <c r="S48" i="15" s="1"/>
  <c r="AN30" i="18"/>
  <c r="Y47" i="18"/>
  <c r="AM47" i="18"/>
  <c r="X25" i="18"/>
  <c r="AL55" i="18"/>
  <c r="W12" i="18"/>
  <c r="AK20" i="18"/>
  <c r="V37" i="18"/>
  <c r="AJ25" i="18"/>
  <c r="AI19" i="18"/>
  <c r="T48" i="18"/>
  <c r="S56" i="18"/>
  <c r="AH37" i="18"/>
  <c r="R27" i="18"/>
  <c r="AG49" i="18"/>
  <c r="AF30" i="18"/>
  <c r="Q39" i="18"/>
  <c r="P51" i="18"/>
  <c r="AE45" i="18"/>
  <c r="AB27" i="18"/>
  <c r="O4" i="18"/>
  <c r="AD26" i="18"/>
  <c r="N53" i="18"/>
  <c r="M4" i="18"/>
  <c r="AA23" i="18"/>
  <c r="K42" i="16" a="1"/>
  <c r="J42" i="16" a="1"/>
  <c r="I42" i="16" a="1"/>
  <c r="L42" i="16" a="1"/>
  <c r="M50" i="2" a="1"/>
  <c r="L50" i="2" a="1"/>
  <c r="N50" i="2" a="1"/>
  <c r="K50" i="2" a="1"/>
  <c r="N50" i="4" a="1"/>
  <c r="K50" i="4" a="1"/>
  <c r="M50" i="4" a="1"/>
  <c r="L50" i="4" a="1"/>
  <c r="M50" i="5" a="1"/>
  <c r="L50" i="5" a="1"/>
  <c r="N50" i="5" a="1"/>
  <c r="K50" i="5" a="1"/>
  <c r="K50" i="6" a="1"/>
  <c r="M50" i="6" a="1"/>
  <c r="N50" i="6" a="1"/>
  <c r="L50" i="6" a="1"/>
  <c r="N50" i="7" a="1"/>
  <c r="L50" i="7" a="1"/>
  <c r="M50" i="7" a="1"/>
  <c r="K50" i="7" a="1"/>
  <c r="M49" i="8" a="1"/>
  <c r="N49" i="8" a="1"/>
  <c r="L49" i="8" a="1"/>
  <c r="K49" i="8" a="1"/>
  <c r="K49" i="9" a="1"/>
  <c r="M49" i="9" a="1"/>
  <c r="L49" i="9" a="1"/>
  <c r="N49" i="9" a="1"/>
  <c r="M50" i="11" a="1"/>
  <c r="L50" i="11" a="1"/>
  <c r="N50" i="11" a="1"/>
  <c r="K50" i="11" a="1"/>
  <c r="N50" i="10" a="1"/>
  <c r="M50" i="10" a="1"/>
  <c r="K50" i="10" a="1"/>
  <c r="L50" i="10" a="1"/>
  <c r="N50" i="12" a="1"/>
  <c r="L50" i="12" a="1"/>
  <c r="M50" i="12" a="1"/>
  <c r="K50" i="12" a="1"/>
  <c r="N50" i="13" a="1"/>
  <c r="K50" i="13" a="1"/>
  <c r="M50" i="13" a="1"/>
  <c r="L50" i="13" a="1"/>
  <c r="M49" i="14" a="1"/>
  <c r="K49" i="14" a="1"/>
  <c r="N49" i="14" a="1"/>
  <c r="L49" i="14" a="1"/>
  <c r="K49" i="15" a="1"/>
  <c r="L49" i="15" a="1"/>
  <c r="M49" i="15" a="1"/>
  <c r="D27" i="18" l="1"/>
  <c r="F27" i="18"/>
  <c r="E27" i="18" a="1"/>
  <c r="E27" i="18" s="1"/>
  <c r="V40" i="16"/>
  <c r="V47" i="15"/>
  <c r="V47" i="14"/>
  <c r="V48" i="13"/>
  <c r="V48" i="12"/>
  <c r="V48" i="11"/>
  <c r="V48" i="10"/>
  <c r="V47" i="9"/>
  <c r="V47" i="8"/>
  <c r="V48" i="7"/>
  <c r="V48" i="6"/>
  <c r="V48" i="5"/>
  <c r="V48" i="4"/>
  <c r="U41" i="16"/>
  <c r="V48" i="2"/>
  <c r="U48" i="15"/>
  <c r="U49" i="13"/>
  <c r="U48" i="14"/>
  <c r="U49" i="10"/>
  <c r="U49" i="12"/>
  <c r="U48" i="9"/>
  <c r="U49" i="11"/>
  <c r="U49" i="7"/>
  <c r="U48" i="8"/>
  <c r="U49" i="6"/>
  <c r="U49" i="5"/>
  <c r="U49" i="2"/>
  <c r="U49" i="4"/>
  <c r="L42" i="16"/>
  <c r="Q42" i="16" s="1"/>
  <c r="I42" i="16"/>
  <c r="R42" i="16" s="1"/>
  <c r="J42" i="16"/>
  <c r="S42" i="16" s="1"/>
  <c r="K42" i="16"/>
  <c r="T42" i="16" s="1"/>
  <c r="P39" i="16"/>
  <c r="H40" i="16"/>
  <c r="G43" i="16"/>
  <c r="K50" i="2"/>
  <c r="R50" i="2" s="1"/>
  <c r="N50" i="2"/>
  <c r="Q50" i="2" s="1"/>
  <c r="L50" i="2"/>
  <c r="S50" i="2" s="1"/>
  <c r="M50" i="2"/>
  <c r="T50" i="2" s="1"/>
  <c r="I52" i="2"/>
  <c r="L50" i="4"/>
  <c r="S50" i="4" s="1"/>
  <c r="M50" i="4"/>
  <c r="T50" i="4" s="1"/>
  <c r="K50" i="4"/>
  <c r="R50" i="4" s="1"/>
  <c r="N50" i="4"/>
  <c r="Q50" i="4" s="1"/>
  <c r="I52" i="4"/>
  <c r="K50" i="5"/>
  <c r="R50" i="5" s="1"/>
  <c r="N50" i="5"/>
  <c r="Q50" i="5" s="1"/>
  <c r="L50" i="5"/>
  <c r="S50" i="5" s="1"/>
  <c r="M50" i="5"/>
  <c r="T50" i="5" s="1"/>
  <c r="I52" i="5"/>
  <c r="L50" i="6"/>
  <c r="S50" i="6" s="1"/>
  <c r="N50" i="6"/>
  <c r="Q50" i="6" s="1"/>
  <c r="M50" i="6"/>
  <c r="T50" i="6" s="1"/>
  <c r="K50" i="6"/>
  <c r="R50" i="6" s="1"/>
  <c r="I52" i="6"/>
  <c r="K50" i="7"/>
  <c r="R50" i="7" s="1"/>
  <c r="M50" i="7"/>
  <c r="T50" i="7" s="1"/>
  <c r="L50" i="7"/>
  <c r="S50" i="7" s="1"/>
  <c r="N50" i="7"/>
  <c r="Q50" i="7" s="1"/>
  <c r="I52" i="7"/>
  <c r="K49" i="8"/>
  <c r="R49" i="8" s="1"/>
  <c r="L49" i="8"/>
  <c r="S49" i="8" s="1"/>
  <c r="N49" i="8"/>
  <c r="Q49" i="8" s="1"/>
  <c r="M49" i="8"/>
  <c r="T49" i="8" s="1"/>
  <c r="I51" i="8"/>
  <c r="N49" i="9"/>
  <c r="Q49" i="9" s="1"/>
  <c r="L49" i="9"/>
  <c r="S49" i="9" s="1"/>
  <c r="M49" i="9"/>
  <c r="T49" i="9" s="1"/>
  <c r="K49" i="9"/>
  <c r="R49" i="9" s="1"/>
  <c r="I51" i="9"/>
  <c r="K50" i="11"/>
  <c r="R50" i="11" s="1"/>
  <c r="N50" i="11"/>
  <c r="Q50" i="11" s="1"/>
  <c r="L50" i="11"/>
  <c r="S50" i="11" s="1"/>
  <c r="M50" i="11"/>
  <c r="T50" i="11" s="1"/>
  <c r="I52" i="11"/>
  <c r="L50" i="10"/>
  <c r="S50" i="10" s="1"/>
  <c r="K50" i="10"/>
  <c r="R50" i="10" s="1"/>
  <c r="M50" i="10"/>
  <c r="T50" i="10" s="1"/>
  <c r="N50" i="10"/>
  <c r="Q50" i="10" s="1"/>
  <c r="I52" i="10"/>
  <c r="K50" i="12"/>
  <c r="R50" i="12" s="1"/>
  <c r="M50" i="12"/>
  <c r="T50" i="12" s="1"/>
  <c r="L50" i="12"/>
  <c r="S50" i="12" s="1"/>
  <c r="N50" i="12"/>
  <c r="Q50" i="12" s="1"/>
  <c r="I52" i="12"/>
  <c r="L50" i="13"/>
  <c r="S50" i="13" s="1"/>
  <c r="M50" i="13"/>
  <c r="T50" i="13" s="1"/>
  <c r="K50" i="13"/>
  <c r="R50" i="13" s="1"/>
  <c r="N50" i="13"/>
  <c r="Q50" i="13" s="1"/>
  <c r="I52" i="13"/>
  <c r="L49" i="14"/>
  <c r="S49" i="14" s="1"/>
  <c r="N49" i="14"/>
  <c r="Q49" i="14" s="1"/>
  <c r="K49" i="14"/>
  <c r="R49" i="14" s="1"/>
  <c r="M49" i="14"/>
  <c r="T49" i="14" s="1"/>
  <c r="I51" i="14"/>
  <c r="I51" i="15"/>
  <c r="M49" i="15"/>
  <c r="T49" i="15" s="1"/>
  <c r="L49" i="15"/>
  <c r="S49" i="15" s="1"/>
  <c r="K49" i="15"/>
  <c r="R49" i="15" s="1"/>
  <c r="AC4" i="18"/>
  <c r="AN47" i="18"/>
  <c r="Y17" i="18"/>
  <c r="AM25" i="18"/>
  <c r="X59" i="18"/>
  <c r="W54" i="18"/>
  <c r="AL12" i="18"/>
  <c r="V59" i="18"/>
  <c r="AK37" i="18"/>
  <c r="U18" i="18"/>
  <c r="AI48" i="18"/>
  <c r="T9" i="18"/>
  <c r="S57" i="18"/>
  <c r="AH56" i="18"/>
  <c r="AG27" i="18"/>
  <c r="R35" i="18"/>
  <c r="AF39" i="18"/>
  <c r="Q4" i="18"/>
  <c r="P35" i="18"/>
  <c r="AE51" i="18"/>
  <c r="O14" i="18"/>
  <c r="AB4" i="18"/>
  <c r="N48" i="18"/>
  <c r="AD53" i="18"/>
  <c r="M50" i="18"/>
  <c r="L48" i="18"/>
  <c r="I43" i="16" a="1"/>
  <c r="L43" i="16" a="1"/>
  <c r="J43" i="16" a="1"/>
  <c r="K43" i="16" a="1"/>
  <c r="N51" i="2" a="1"/>
  <c r="K51" i="2" a="1"/>
  <c r="M51" i="2" a="1"/>
  <c r="L51" i="2" a="1"/>
  <c r="M51" i="4" a="1"/>
  <c r="N51" i="4" a="1"/>
  <c r="L51" i="4" a="1"/>
  <c r="K51" i="4" a="1"/>
  <c r="M51" i="5" a="1"/>
  <c r="L51" i="5" a="1"/>
  <c r="N51" i="5" a="1"/>
  <c r="K51" i="5" a="1"/>
  <c r="N51" i="6" a="1"/>
  <c r="L51" i="6" a="1"/>
  <c r="M51" i="6" a="1"/>
  <c r="K51" i="6" a="1"/>
  <c r="M51" i="7" a="1"/>
  <c r="N51" i="7" a="1"/>
  <c r="L51" i="7" a="1"/>
  <c r="K51" i="7" a="1"/>
  <c r="M50" i="8" a="1"/>
  <c r="N50" i="8" a="1"/>
  <c r="K50" i="8" a="1"/>
  <c r="L50" i="8" a="1"/>
  <c r="M50" i="9" a="1"/>
  <c r="K50" i="9" a="1"/>
  <c r="L50" i="9" a="1"/>
  <c r="N50" i="9" a="1"/>
  <c r="M51" i="11" a="1"/>
  <c r="K51" i="11" a="1"/>
  <c r="N51" i="11" a="1"/>
  <c r="L51" i="11" a="1"/>
  <c r="N51" i="10" a="1"/>
  <c r="M51" i="10" a="1"/>
  <c r="K51" i="10" a="1"/>
  <c r="L51" i="10" a="1"/>
  <c r="N51" i="12" a="1"/>
  <c r="M51" i="12" a="1"/>
  <c r="L51" i="12" a="1"/>
  <c r="K51" i="12" a="1"/>
  <c r="N51" i="13" a="1"/>
  <c r="K51" i="13" a="1"/>
  <c r="M51" i="13" a="1"/>
  <c r="L51" i="13" a="1"/>
  <c r="M50" i="14" a="1"/>
  <c r="K50" i="14" a="1"/>
  <c r="N50" i="14" a="1"/>
  <c r="L50" i="14" a="1"/>
  <c r="M50" i="15" a="1"/>
  <c r="L50" i="15" a="1"/>
  <c r="K50" i="15" a="1"/>
  <c r="I27" i="18" l="1" a="1"/>
  <c r="I27" i="18" s="1"/>
  <c r="J27" i="18"/>
  <c r="H27" i="18"/>
  <c r="G27" i="18"/>
  <c r="V41" i="16"/>
  <c r="V48" i="15"/>
  <c r="V48" i="14"/>
  <c r="V49" i="13"/>
  <c r="V49" i="12"/>
  <c r="V49" i="11"/>
  <c r="V49" i="10"/>
  <c r="V48" i="9"/>
  <c r="V48" i="8"/>
  <c r="V49" i="7"/>
  <c r="V49" i="6"/>
  <c r="V49" i="5"/>
  <c r="V49" i="4"/>
  <c r="V49" i="2"/>
  <c r="U42" i="16"/>
  <c r="U49" i="15"/>
  <c r="U49" i="14"/>
  <c r="U50" i="12"/>
  <c r="U50" i="13"/>
  <c r="U49" i="8"/>
  <c r="U50" i="11"/>
  <c r="U50" i="10"/>
  <c r="U49" i="9"/>
  <c r="U50" i="7"/>
  <c r="U50" i="6"/>
  <c r="U50" i="4"/>
  <c r="U50" i="2"/>
  <c r="U50" i="5"/>
  <c r="K43" i="16"/>
  <c r="T43" i="16" s="1"/>
  <c r="J43" i="16"/>
  <c r="S43" i="16" s="1"/>
  <c r="L43" i="16"/>
  <c r="Q43" i="16" s="1"/>
  <c r="I43" i="16"/>
  <c r="R43" i="16" s="1"/>
  <c r="G44" i="16"/>
  <c r="P40" i="16"/>
  <c r="H41" i="16"/>
  <c r="L51" i="2"/>
  <c r="S51" i="2" s="1"/>
  <c r="M51" i="2"/>
  <c r="T51" i="2" s="1"/>
  <c r="K51" i="2"/>
  <c r="R51" i="2" s="1"/>
  <c r="N51" i="2"/>
  <c r="Q51" i="2" s="1"/>
  <c r="I53" i="2"/>
  <c r="K51" i="4"/>
  <c r="R51" i="4" s="1"/>
  <c r="L51" i="4"/>
  <c r="S51" i="4" s="1"/>
  <c r="N51" i="4"/>
  <c r="Q51" i="4" s="1"/>
  <c r="M51" i="4"/>
  <c r="T51" i="4" s="1"/>
  <c r="I53" i="4"/>
  <c r="K51" i="5"/>
  <c r="R51" i="5" s="1"/>
  <c r="N51" i="5"/>
  <c r="Q51" i="5" s="1"/>
  <c r="L51" i="5"/>
  <c r="S51" i="5" s="1"/>
  <c r="M51" i="5"/>
  <c r="T51" i="5" s="1"/>
  <c r="I53" i="5"/>
  <c r="K51" i="6"/>
  <c r="R51" i="6" s="1"/>
  <c r="M51" i="6"/>
  <c r="T51" i="6" s="1"/>
  <c r="L51" i="6"/>
  <c r="S51" i="6" s="1"/>
  <c r="N51" i="6"/>
  <c r="Q51" i="6" s="1"/>
  <c r="I53" i="6"/>
  <c r="K51" i="7"/>
  <c r="R51" i="7" s="1"/>
  <c r="L51" i="7"/>
  <c r="S51" i="7" s="1"/>
  <c r="N51" i="7"/>
  <c r="Q51" i="7" s="1"/>
  <c r="M51" i="7"/>
  <c r="T51" i="7" s="1"/>
  <c r="I53" i="7"/>
  <c r="L50" i="8"/>
  <c r="S50" i="8" s="1"/>
  <c r="K50" i="8"/>
  <c r="R50" i="8" s="1"/>
  <c r="N50" i="8"/>
  <c r="Q50" i="8" s="1"/>
  <c r="M50" i="8"/>
  <c r="T50" i="8" s="1"/>
  <c r="I52" i="8"/>
  <c r="N50" i="9"/>
  <c r="Q50" i="9" s="1"/>
  <c r="L50" i="9"/>
  <c r="S50" i="9" s="1"/>
  <c r="K50" i="9"/>
  <c r="R50" i="9" s="1"/>
  <c r="M50" i="9"/>
  <c r="T50" i="9" s="1"/>
  <c r="I52" i="9"/>
  <c r="L51" i="11"/>
  <c r="S51" i="11" s="1"/>
  <c r="N51" i="11"/>
  <c r="Q51" i="11" s="1"/>
  <c r="K51" i="11"/>
  <c r="R51" i="11" s="1"/>
  <c r="M51" i="11"/>
  <c r="T51" i="11" s="1"/>
  <c r="I53" i="11"/>
  <c r="L51" i="10"/>
  <c r="S51" i="10" s="1"/>
  <c r="K51" i="10"/>
  <c r="R51" i="10" s="1"/>
  <c r="M51" i="10"/>
  <c r="T51" i="10" s="1"/>
  <c r="N51" i="10"/>
  <c r="Q51" i="10" s="1"/>
  <c r="I53" i="10"/>
  <c r="K51" i="12"/>
  <c r="R51" i="12" s="1"/>
  <c r="L51" i="12"/>
  <c r="S51" i="12" s="1"/>
  <c r="M51" i="12"/>
  <c r="T51" i="12" s="1"/>
  <c r="N51" i="12"/>
  <c r="Q51" i="12" s="1"/>
  <c r="I53" i="12"/>
  <c r="L51" i="13"/>
  <c r="S51" i="13" s="1"/>
  <c r="M51" i="13"/>
  <c r="T51" i="13" s="1"/>
  <c r="K51" i="13"/>
  <c r="R51" i="13" s="1"/>
  <c r="N51" i="13"/>
  <c r="Q51" i="13" s="1"/>
  <c r="I53" i="13"/>
  <c r="L50" i="14"/>
  <c r="S50" i="14" s="1"/>
  <c r="N50" i="14"/>
  <c r="Q50" i="14" s="1"/>
  <c r="K50" i="14"/>
  <c r="R50" i="14" s="1"/>
  <c r="M50" i="14"/>
  <c r="T50" i="14" s="1"/>
  <c r="I52" i="14"/>
  <c r="I52" i="15"/>
  <c r="K50" i="15"/>
  <c r="R50" i="15" s="1"/>
  <c r="L50" i="15"/>
  <c r="S50" i="15" s="1"/>
  <c r="M50" i="15"/>
  <c r="T50" i="15" s="1"/>
  <c r="AC50" i="18"/>
  <c r="AN17" i="18"/>
  <c r="K27" i="18" l="1"/>
  <c r="Y56" i="18"/>
  <c r="AM59" i="18"/>
  <c r="X19" i="18"/>
  <c r="W42" i="18"/>
  <c r="AL54" i="18"/>
  <c r="AK59" i="18"/>
  <c r="V31" i="18"/>
  <c r="AJ18" i="18"/>
  <c r="U6" i="18"/>
  <c r="AI9" i="18"/>
  <c r="T46" i="18"/>
  <c r="S36" i="18"/>
  <c r="AH57" i="18"/>
  <c r="AG35" i="18"/>
  <c r="R33" i="18"/>
  <c r="AF4" i="18"/>
  <c r="Q18" i="18"/>
  <c r="P53" i="18"/>
  <c r="AE35" i="18"/>
  <c r="O42" i="18"/>
  <c r="AB14" i="18"/>
  <c r="AD48" i="18"/>
  <c r="N47" i="18"/>
  <c r="M31" i="18"/>
  <c r="AA48" i="18"/>
  <c r="L4" i="18"/>
  <c r="I44" i="16" a="1"/>
  <c r="J44" i="16" a="1"/>
  <c r="L44" i="16" a="1"/>
  <c r="K44" i="16" a="1"/>
  <c r="K52" i="2" a="1"/>
  <c r="L52" i="2" a="1"/>
  <c r="N52" i="2" a="1"/>
  <c r="M52" i="2" a="1"/>
  <c r="K52" i="4" a="1"/>
  <c r="N52" i="4" a="1"/>
  <c r="M52" i="4" a="1"/>
  <c r="L52" i="4" a="1"/>
  <c r="N52" i="5" a="1"/>
  <c r="K52" i="5" a="1"/>
  <c r="M52" i="5" a="1"/>
  <c r="L52" i="5" a="1"/>
  <c r="L52" i="6" a="1"/>
  <c r="K52" i="6" a="1"/>
  <c r="N52" i="6" a="1"/>
  <c r="M52" i="6" a="1"/>
  <c r="K52" i="7" a="1"/>
  <c r="N52" i="7" a="1"/>
  <c r="M52" i="7" a="1"/>
  <c r="L52" i="7" a="1"/>
  <c r="M51" i="8" a="1"/>
  <c r="N51" i="8" a="1"/>
  <c r="K51" i="8" a="1"/>
  <c r="L51" i="8" a="1"/>
  <c r="N51" i="9" a="1"/>
  <c r="M51" i="9" a="1"/>
  <c r="L51" i="9" a="1"/>
  <c r="K51" i="9" a="1"/>
  <c r="N52" i="11" a="1"/>
  <c r="K52" i="11" a="1"/>
  <c r="L52" i="11" a="1"/>
  <c r="M52" i="11" a="1"/>
  <c r="K52" i="10" a="1"/>
  <c r="N52" i="10" a="1"/>
  <c r="M52" i="10" a="1"/>
  <c r="L52" i="10" a="1"/>
  <c r="K52" i="12" a="1"/>
  <c r="L52" i="12" a="1"/>
  <c r="N52" i="12" a="1"/>
  <c r="M52" i="12" a="1"/>
  <c r="K52" i="13" a="1"/>
  <c r="N52" i="13" a="1"/>
  <c r="M52" i="13" a="1"/>
  <c r="L52" i="13" a="1"/>
  <c r="N51" i="14" a="1"/>
  <c r="M51" i="14" a="1"/>
  <c r="L51" i="14" a="1"/>
  <c r="K51" i="14" a="1"/>
  <c r="K51" i="15" a="1"/>
  <c r="M51" i="15" a="1"/>
  <c r="L51" i="15" a="1"/>
  <c r="F4" i="18" l="1"/>
  <c r="D4" i="18"/>
  <c r="E4" i="18" a="1"/>
  <c r="E4" i="18" s="1"/>
  <c r="E42" i="18" a="1"/>
  <c r="E42" i="18" s="1"/>
  <c r="F42" i="18"/>
  <c r="D42" i="18"/>
  <c r="V42" i="16"/>
  <c r="V49" i="15"/>
  <c r="V49" i="14"/>
  <c r="V50" i="13"/>
  <c r="V50" i="12"/>
  <c r="V50" i="11"/>
  <c r="V50" i="10"/>
  <c r="V49" i="9"/>
  <c r="V49" i="8"/>
  <c r="V50" i="7"/>
  <c r="V50" i="6"/>
  <c r="V50" i="5"/>
  <c r="V50" i="4"/>
  <c r="V50" i="2"/>
  <c r="U43" i="16"/>
  <c r="U51" i="11"/>
  <c r="U50" i="15"/>
  <c r="U51" i="12"/>
  <c r="U50" i="14"/>
  <c r="U51" i="13"/>
  <c r="U51" i="10"/>
  <c r="U50" i="9"/>
  <c r="U51" i="7"/>
  <c r="U50" i="8"/>
  <c r="U51" i="6"/>
  <c r="U51" i="5"/>
  <c r="U51" i="4"/>
  <c r="U51" i="2"/>
  <c r="K44" i="16"/>
  <c r="T44" i="16" s="1"/>
  <c r="L44" i="16"/>
  <c r="Q44" i="16" s="1"/>
  <c r="J44" i="16"/>
  <c r="S44" i="16" s="1"/>
  <c r="I44" i="16"/>
  <c r="R44" i="16" s="1"/>
  <c r="P41" i="16"/>
  <c r="H42" i="16"/>
  <c r="G45" i="16"/>
  <c r="M52" i="2"/>
  <c r="T52" i="2" s="1"/>
  <c r="N52" i="2"/>
  <c r="Q52" i="2" s="1"/>
  <c r="L52" i="2"/>
  <c r="S52" i="2" s="1"/>
  <c r="K52" i="2"/>
  <c r="R52" i="2" s="1"/>
  <c r="I54" i="2"/>
  <c r="L52" i="4"/>
  <c r="S52" i="4" s="1"/>
  <c r="M52" i="4"/>
  <c r="T52" i="4" s="1"/>
  <c r="N52" i="4"/>
  <c r="Q52" i="4" s="1"/>
  <c r="K52" i="4"/>
  <c r="R52" i="4" s="1"/>
  <c r="I54" i="4"/>
  <c r="L52" i="5"/>
  <c r="S52" i="5" s="1"/>
  <c r="M52" i="5"/>
  <c r="T52" i="5" s="1"/>
  <c r="K52" i="5"/>
  <c r="R52" i="5" s="1"/>
  <c r="N52" i="5"/>
  <c r="Q52" i="5" s="1"/>
  <c r="I54" i="5"/>
  <c r="M52" i="6"/>
  <c r="T52" i="6" s="1"/>
  <c r="N52" i="6"/>
  <c r="Q52" i="6" s="1"/>
  <c r="K52" i="6"/>
  <c r="R52" i="6" s="1"/>
  <c r="L52" i="6"/>
  <c r="S52" i="6" s="1"/>
  <c r="I54" i="6"/>
  <c r="L52" i="7"/>
  <c r="S52" i="7" s="1"/>
  <c r="M52" i="7"/>
  <c r="T52" i="7" s="1"/>
  <c r="N52" i="7"/>
  <c r="Q52" i="7" s="1"/>
  <c r="K52" i="7"/>
  <c r="R52" i="7" s="1"/>
  <c r="I54" i="7"/>
  <c r="L51" i="8"/>
  <c r="S51" i="8" s="1"/>
  <c r="K51" i="8"/>
  <c r="R51" i="8" s="1"/>
  <c r="N51" i="8"/>
  <c r="Q51" i="8" s="1"/>
  <c r="M51" i="8"/>
  <c r="T51" i="8" s="1"/>
  <c r="I53" i="8"/>
  <c r="K51" i="9"/>
  <c r="R51" i="9" s="1"/>
  <c r="L51" i="9"/>
  <c r="S51" i="9" s="1"/>
  <c r="M51" i="9"/>
  <c r="T51" i="9" s="1"/>
  <c r="N51" i="9"/>
  <c r="Q51" i="9" s="1"/>
  <c r="I53" i="9"/>
  <c r="M52" i="11"/>
  <c r="T52" i="11" s="1"/>
  <c r="L52" i="11"/>
  <c r="S52" i="11" s="1"/>
  <c r="K52" i="11"/>
  <c r="R52" i="11" s="1"/>
  <c r="N52" i="11"/>
  <c r="Q52" i="11" s="1"/>
  <c r="I54" i="11"/>
  <c r="L52" i="10"/>
  <c r="S52" i="10" s="1"/>
  <c r="M52" i="10"/>
  <c r="T52" i="10" s="1"/>
  <c r="N52" i="10"/>
  <c r="Q52" i="10" s="1"/>
  <c r="K52" i="10"/>
  <c r="R52" i="10" s="1"/>
  <c r="I54" i="10"/>
  <c r="M52" i="12"/>
  <c r="T52" i="12" s="1"/>
  <c r="N52" i="12"/>
  <c r="Q52" i="12" s="1"/>
  <c r="L52" i="12"/>
  <c r="S52" i="12" s="1"/>
  <c r="K52" i="12"/>
  <c r="R52" i="12" s="1"/>
  <c r="I54" i="12"/>
  <c r="L52" i="13"/>
  <c r="S52" i="13" s="1"/>
  <c r="M52" i="13"/>
  <c r="T52" i="13" s="1"/>
  <c r="N52" i="13"/>
  <c r="Q52" i="13" s="1"/>
  <c r="K52" i="13"/>
  <c r="R52" i="13" s="1"/>
  <c r="I54" i="13"/>
  <c r="K51" i="14"/>
  <c r="R51" i="14" s="1"/>
  <c r="L51" i="14"/>
  <c r="S51" i="14" s="1"/>
  <c r="M51" i="14"/>
  <c r="T51" i="14" s="1"/>
  <c r="N51" i="14"/>
  <c r="Q51" i="14" s="1"/>
  <c r="I53" i="14"/>
  <c r="I53" i="15"/>
  <c r="L51" i="15"/>
  <c r="S51" i="15" s="1"/>
  <c r="M51" i="15"/>
  <c r="T51" i="15" s="1"/>
  <c r="K51" i="15"/>
  <c r="R51" i="15" s="1"/>
  <c r="AC31" i="18"/>
  <c r="AN56" i="18"/>
  <c r="Y24" i="18"/>
  <c r="AM19" i="18"/>
  <c r="X54" i="18"/>
  <c r="AL42" i="18"/>
  <c r="W16" i="18"/>
  <c r="AK31" i="18"/>
  <c r="V13" i="18"/>
  <c r="AJ6" i="18"/>
  <c r="U37" i="18"/>
  <c r="AI46" i="18"/>
  <c r="T57" i="18"/>
  <c r="AH36" i="18"/>
  <c r="S29" i="18"/>
  <c r="AG33" i="18"/>
  <c r="R52" i="18"/>
  <c r="AF18" i="18"/>
  <c r="Q54" i="18"/>
  <c r="AE53" i="18"/>
  <c r="P13" i="18"/>
  <c r="O26" i="18"/>
  <c r="AB42" i="18"/>
  <c r="N45" i="18"/>
  <c r="AD47" i="18"/>
  <c r="M53" i="18"/>
  <c r="AA4" i="18"/>
  <c r="L40" i="18"/>
  <c r="I45" i="16" a="1"/>
  <c r="K45" i="16" a="1"/>
  <c r="J45" i="16" a="1"/>
  <c r="L45" i="16" a="1"/>
  <c r="L53" i="2" a="1"/>
  <c r="K53" i="2" a="1"/>
  <c r="M53" i="2" a="1"/>
  <c r="N53" i="2" a="1"/>
  <c r="M53" i="4" a="1"/>
  <c r="K53" i="4" a="1"/>
  <c r="N53" i="4" a="1"/>
  <c r="L53" i="4" a="1"/>
  <c r="K53" i="5" a="1"/>
  <c r="M53" i="5" a="1"/>
  <c r="L53" i="5" a="1"/>
  <c r="N53" i="5" a="1"/>
  <c r="M53" i="6" a="1"/>
  <c r="L53" i="6" a="1"/>
  <c r="K53" i="6" a="1"/>
  <c r="N53" i="6" a="1"/>
  <c r="K53" i="7" a="1"/>
  <c r="L53" i="7" a="1"/>
  <c r="M53" i="7" a="1"/>
  <c r="N53" i="7" a="1"/>
  <c r="K52" i="8" a="1"/>
  <c r="N52" i="8" a="1"/>
  <c r="L52" i="8" a="1"/>
  <c r="M52" i="8" a="1"/>
  <c r="N52" i="9" a="1"/>
  <c r="K52" i="9" a="1"/>
  <c r="L52" i="9" a="1"/>
  <c r="M52" i="9" a="1"/>
  <c r="L53" i="11" a="1"/>
  <c r="K53" i="11" a="1"/>
  <c r="M53" i="11" a="1"/>
  <c r="N53" i="11" a="1"/>
  <c r="M53" i="10" a="1"/>
  <c r="K53" i="10" a="1"/>
  <c r="N53" i="10" a="1"/>
  <c r="L53" i="10" a="1"/>
  <c r="K53" i="12" a="1"/>
  <c r="L53" i="12" a="1"/>
  <c r="N53" i="12" a="1"/>
  <c r="M53" i="12" a="1"/>
  <c r="K53" i="13" a="1"/>
  <c r="N53" i="13" a="1"/>
  <c r="M53" i="13" a="1"/>
  <c r="L53" i="13" a="1"/>
  <c r="K52" i="14" a="1"/>
  <c r="N52" i="14" a="1"/>
  <c r="M52" i="14" a="1"/>
  <c r="L52" i="14" a="1"/>
  <c r="M52" i="15" a="1"/>
  <c r="L52" i="15" a="1"/>
  <c r="K52" i="15" a="1"/>
  <c r="G42" i="18" l="1"/>
  <c r="H4" i="18"/>
  <c r="I4" i="18" a="1"/>
  <c r="I4" i="18" s="1"/>
  <c r="J4" i="18"/>
  <c r="D53" i="18"/>
  <c r="E53" i="18" a="1"/>
  <c r="E53" i="18" s="1"/>
  <c r="F53" i="18"/>
  <c r="H42" i="18"/>
  <c r="I42" i="18" a="1"/>
  <c r="I42" i="18" s="1"/>
  <c r="J42" i="18"/>
  <c r="F54" i="18"/>
  <c r="D54" i="18"/>
  <c r="E54" i="18" a="1"/>
  <c r="E54" i="18" s="1"/>
  <c r="E29" i="18" a="1"/>
  <c r="E29" i="18" s="1"/>
  <c r="F29" i="18"/>
  <c r="D29" i="18"/>
  <c r="G4" i="18"/>
  <c r="V43" i="16"/>
  <c r="V50" i="15"/>
  <c r="V50" i="14"/>
  <c r="V51" i="13"/>
  <c r="V51" i="12"/>
  <c r="V51" i="11"/>
  <c r="V51" i="10"/>
  <c r="V50" i="9"/>
  <c r="V50" i="8"/>
  <c r="V51" i="7"/>
  <c r="V51" i="6"/>
  <c r="V51" i="5"/>
  <c r="V51" i="4"/>
  <c r="V51" i="2"/>
  <c r="U44" i="16"/>
  <c r="U51" i="15"/>
  <c r="U51" i="8"/>
  <c r="U51" i="14"/>
  <c r="U52" i="11"/>
  <c r="U52" i="13"/>
  <c r="U52" i="12"/>
  <c r="U51" i="9"/>
  <c r="U52" i="10"/>
  <c r="U52" i="7"/>
  <c r="U52" i="6"/>
  <c r="U52" i="5"/>
  <c r="U52" i="4"/>
  <c r="U52" i="2"/>
  <c r="L45" i="16"/>
  <c r="Q45" i="16" s="1"/>
  <c r="J45" i="16"/>
  <c r="S45" i="16" s="1"/>
  <c r="K45" i="16"/>
  <c r="T45" i="16" s="1"/>
  <c r="I45" i="16"/>
  <c r="R45" i="16" s="1"/>
  <c r="G46" i="16"/>
  <c r="P42" i="16"/>
  <c r="H43" i="16"/>
  <c r="N53" i="2"/>
  <c r="Q53" i="2" s="1"/>
  <c r="M53" i="2"/>
  <c r="T53" i="2" s="1"/>
  <c r="K53" i="2"/>
  <c r="R53" i="2" s="1"/>
  <c r="L53" i="2"/>
  <c r="S53" i="2" s="1"/>
  <c r="I55" i="2"/>
  <c r="L53" i="4"/>
  <c r="S53" i="4" s="1"/>
  <c r="N53" i="4"/>
  <c r="Q53" i="4" s="1"/>
  <c r="K53" i="4"/>
  <c r="R53" i="4" s="1"/>
  <c r="M53" i="4"/>
  <c r="T53" i="4" s="1"/>
  <c r="I55" i="4"/>
  <c r="N53" i="5"/>
  <c r="Q53" i="5" s="1"/>
  <c r="L53" i="5"/>
  <c r="S53" i="5" s="1"/>
  <c r="M53" i="5"/>
  <c r="T53" i="5" s="1"/>
  <c r="K53" i="5"/>
  <c r="R53" i="5" s="1"/>
  <c r="I55" i="5"/>
  <c r="N53" i="6"/>
  <c r="Q53" i="6" s="1"/>
  <c r="K53" i="6"/>
  <c r="R53" i="6" s="1"/>
  <c r="L53" i="6"/>
  <c r="S53" i="6" s="1"/>
  <c r="M53" i="6"/>
  <c r="T53" i="6" s="1"/>
  <c r="I55" i="6"/>
  <c r="N53" i="7"/>
  <c r="Q53" i="7" s="1"/>
  <c r="M53" i="7"/>
  <c r="T53" i="7" s="1"/>
  <c r="L53" i="7"/>
  <c r="S53" i="7" s="1"/>
  <c r="K53" i="7"/>
  <c r="R53" i="7" s="1"/>
  <c r="I55" i="7"/>
  <c r="M52" i="8"/>
  <c r="T52" i="8" s="1"/>
  <c r="L52" i="8"/>
  <c r="S52" i="8" s="1"/>
  <c r="N52" i="8"/>
  <c r="Q52" i="8" s="1"/>
  <c r="K52" i="8"/>
  <c r="R52" i="8" s="1"/>
  <c r="I54" i="8"/>
  <c r="M52" i="9"/>
  <c r="T52" i="9" s="1"/>
  <c r="L52" i="9"/>
  <c r="S52" i="9" s="1"/>
  <c r="K52" i="9"/>
  <c r="R52" i="9" s="1"/>
  <c r="N52" i="9"/>
  <c r="Q52" i="9" s="1"/>
  <c r="I54" i="9"/>
  <c r="N53" i="11"/>
  <c r="Q53" i="11" s="1"/>
  <c r="M53" i="11"/>
  <c r="T53" i="11" s="1"/>
  <c r="K53" i="11"/>
  <c r="R53" i="11" s="1"/>
  <c r="L53" i="11"/>
  <c r="S53" i="11" s="1"/>
  <c r="I55" i="11"/>
  <c r="L53" i="10"/>
  <c r="S53" i="10" s="1"/>
  <c r="N53" i="10"/>
  <c r="Q53" i="10" s="1"/>
  <c r="K53" i="10"/>
  <c r="R53" i="10" s="1"/>
  <c r="M53" i="10"/>
  <c r="T53" i="10" s="1"/>
  <c r="I55" i="10"/>
  <c r="M53" i="12"/>
  <c r="T53" i="12" s="1"/>
  <c r="N53" i="12"/>
  <c r="Q53" i="12" s="1"/>
  <c r="L53" i="12"/>
  <c r="S53" i="12" s="1"/>
  <c r="K53" i="12"/>
  <c r="R53" i="12" s="1"/>
  <c r="I55" i="12"/>
  <c r="L53" i="13"/>
  <c r="S53" i="13" s="1"/>
  <c r="M53" i="13"/>
  <c r="T53" i="13" s="1"/>
  <c r="N53" i="13"/>
  <c r="Q53" i="13" s="1"/>
  <c r="K53" i="13"/>
  <c r="R53" i="13" s="1"/>
  <c r="I55" i="13"/>
  <c r="L52" i="14"/>
  <c r="S52" i="14" s="1"/>
  <c r="M52" i="14"/>
  <c r="T52" i="14" s="1"/>
  <c r="N52" i="14"/>
  <c r="Q52" i="14" s="1"/>
  <c r="K52" i="14"/>
  <c r="R52" i="14" s="1"/>
  <c r="I54" i="14"/>
  <c r="I54" i="15"/>
  <c r="K52" i="15"/>
  <c r="R52" i="15" s="1"/>
  <c r="L52" i="15"/>
  <c r="S52" i="15" s="1"/>
  <c r="M52" i="15"/>
  <c r="T52" i="15" s="1"/>
  <c r="AC53" i="18"/>
  <c r="AN24" i="18"/>
  <c r="Y18" i="18"/>
  <c r="AM54" i="18"/>
  <c r="X17" i="18"/>
  <c r="AL16" i="18"/>
  <c r="W28" i="18"/>
  <c r="AK13" i="18"/>
  <c r="V30" i="18"/>
  <c r="AJ37" i="18"/>
  <c r="U38" i="18"/>
  <c r="AI57" i="18"/>
  <c r="T12" i="18"/>
  <c r="AH29" i="18"/>
  <c r="S38" i="18"/>
  <c r="R22" i="18"/>
  <c r="AG52" i="18"/>
  <c r="AF54" i="18"/>
  <c r="Q43" i="18"/>
  <c r="AE13" i="18"/>
  <c r="P37" i="18"/>
  <c r="AB26" i="18"/>
  <c r="O18" i="18"/>
  <c r="N32" i="18"/>
  <c r="AD45" i="18"/>
  <c r="M32" i="18"/>
  <c r="AA40" i="18"/>
  <c r="L28" i="18"/>
  <c r="K46" i="16" a="1"/>
  <c r="I46" i="16" a="1"/>
  <c r="L46" i="16" a="1"/>
  <c r="J46" i="16" a="1"/>
  <c r="K54" i="2" a="1"/>
  <c r="M54" i="2" a="1"/>
  <c r="L54" i="2" a="1"/>
  <c r="N54" i="2" a="1"/>
  <c r="L54" i="4" a="1"/>
  <c r="N54" i="4" a="1"/>
  <c r="K54" i="4" a="1"/>
  <c r="M54" i="4" a="1"/>
  <c r="N54" i="5" a="1"/>
  <c r="L54" i="5" a="1"/>
  <c r="K54" i="5" a="1"/>
  <c r="M54" i="5" a="1"/>
  <c r="N54" i="6" a="1"/>
  <c r="L54" i="6" a="1"/>
  <c r="M54" i="6" a="1"/>
  <c r="K54" i="6" a="1"/>
  <c r="K54" i="7" a="1"/>
  <c r="N54" i="7" a="1"/>
  <c r="L54" i="7" a="1"/>
  <c r="M54" i="7" a="1"/>
  <c r="K53" i="8" a="1"/>
  <c r="N53" i="8" a="1"/>
  <c r="L53" i="8" a="1"/>
  <c r="M53" i="8" a="1"/>
  <c r="N53" i="9" a="1"/>
  <c r="M53" i="9" a="1"/>
  <c r="K53" i="9" a="1"/>
  <c r="L53" i="9" a="1"/>
  <c r="M54" i="11" a="1"/>
  <c r="L54" i="11" a="1"/>
  <c r="K54" i="11" a="1"/>
  <c r="N54" i="11" a="1"/>
  <c r="K54" i="10" a="1"/>
  <c r="M54" i="10" a="1"/>
  <c r="L54" i="10" a="1"/>
  <c r="N54" i="10" a="1"/>
  <c r="M54" i="12" a="1"/>
  <c r="L54" i="12" a="1"/>
  <c r="N54" i="12" a="1"/>
  <c r="K54" i="12" a="1"/>
  <c r="L54" i="13" a="1"/>
  <c r="M54" i="13" a="1"/>
  <c r="K54" i="13" a="1"/>
  <c r="N54" i="13" a="1"/>
  <c r="K53" i="14" a="1"/>
  <c r="N53" i="14" a="1"/>
  <c r="M53" i="14" a="1"/>
  <c r="L53" i="14" a="1"/>
  <c r="K53" i="15" a="1"/>
  <c r="L53" i="15" a="1"/>
  <c r="M53" i="15" a="1"/>
  <c r="G29" i="18" l="1"/>
  <c r="G53" i="18"/>
  <c r="J54" i="18"/>
  <c r="H54" i="18"/>
  <c r="I54" i="18" a="1"/>
  <c r="I54" i="18" s="1"/>
  <c r="I29" i="18" a="1"/>
  <c r="I29" i="18" s="1"/>
  <c r="H29" i="18"/>
  <c r="J29" i="18"/>
  <c r="E17" i="18" a="1"/>
  <c r="E17" i="18" s="1"/>
  <c r="F17" i="18"/>
  <c r="D17" i="18"/>
  <c r="I53" i="18" a="1"/>
  <c r="I53" i="18" s="1"/>
  <c r="J53" i="18"/>
  <c r="H53" i="18"/>
  <c r="K42" i="18"/>
  <c r="G54" i="18"/>
  <c r="K4" i="18"/>
  <c r="V44" i="16"/>
  <c r="V51" i="15"/>
  <c r="V51" i="14"/>
  <c r="V52" i="13"/>
  <c r="V52" i="12"/>
  <c r="V52" i="11"/>
  <c r="V52" i="10"/>
  <c r="V51" i="9"/>
  <c r="V51" i="8"/>
  <c r="V52" i="7"/>
  <c r="V52" i="6"/>
  <c r="V52" i="5"/>
  <c r="V52" i="4"/>
  <c r="V52" i="2"/>
  <c r="U52" i="15"/>
  <c r="U52" i="14"/>
  <c r="U45" i="16"/>
  <c r="U53" i="11"/>
  <c r="U53" i="6"/>
  <c r="U53" i="13"/>
  <c r="U53" i="4"/>
  <c r="U53" i="12"/>
  <c r="U53" i="10"/>
  <c r="U52" i="9"/>
  <c r="U53" i="7"/>
  <c r="U52" i="8"/>
  <c r="U53" i="5"/>
  <c r="U53" i="2"/>
  <c r="J46" i="16"/>
  <c r="S46" i="16" s="1"/>
  <c r="L46" i="16"/>
  <c r="Q46" i="16" s="1"/>
  <c r="I46" i="16"/>
  <c r="R46" i="16" s="1"/>
  <c r="K46" i="16"/>
  <c r="T46" i="16" s="1"/>
  <c r="P43" i="16"/>
  <c r="H44" i="16"/>
  <c r="G47" i="16"/>
  <c r="N54" i="2"/>
  <c r="Q54" i="2" s="1"/>
  <c r="L54" i="2"/>
  <c r="S54" i="2" s="1"/>
  <c r="M54" i="2"/>
  <c r="T54" i="2" s="1"/>
  <c r="K54" i="2"/>
  <c r="R54" i="2" s="1"/>
  <c r="I56" i="2"/>
  <c r="M54" i="4"/>
  <c r="T54" i="4" s="1"/>
  <c r="K54" i="4"/>
  <c r="R54" i="4" s="1"/>
  <c r="N54" i="4"/>
  <c r="Q54" i="4" s="1"/>
  <c r="L54" i="4"/>
  <c r="S54" i="4" s="1"/>
  <c r="I56" i="4"/>
  <c r="M54" i="5"/>
  <c r="T54" i="5" s="1"/>
  <c r="K54" i="5"/>
  <c r="R54" i="5" s="1"/>
  <c r="L54" i="5"/>
  <c r="S54" i="5" s="1"/>
  <c r="N54" i="5"/>
  <c r="Q54" i="5" s="1"/>
  <c r="I56" i="5"/>
  <c r="K54" i="6"/>
  <c r="R54" i="6" s="1"/>
  <c r="M54" i="6"/>
  <c r="T54" i="6" s="1"/>
  <c r="L54" i="6"/>
  <c r="S54" i="6" s="1"/>
  <c r="N54" i="6"/>
  <c r="Q54" i="6" s="1"/>
  <c r="I56" i="6"/>
  <c r="M54" i="7"/>
  <c r="T54" i="7" s="1"/>
  <c r="L54" i="7"/>
  <c r="S54" i="7" s="1"/>
  <c r="N54" i="7"/>
  <c r="Q54" i="7" s="1"/>
  <c r="K54" i="7"/>
  <c r="R54" i="7" s="1"/>
  <c r="I56" i="7"/>
  <c r="M53" i="8"/>
  <c r="T53" i="8" s="1"/>
  <c r="L53" i="8"/>
  <c r="S53" i="8" s="1"/>
  <c r="N53" i="8"/>
  <c r="Q53" i="8" s="1"/>
  <c r="K53" i="8"/>
  <c r="R53" i="8" s="1"/>
  <c r="I55" i="8"/>
  <c r="L53" i="9"/>
  <c r="S53" i="9" s="1"/>
  <c r="K53" i="9"/>
  <c r="R53" i="9" s="1"/>
  <c r="M53" i="9"/>
  <c r="T53" i="9" s="1"/>
  <c r="N53" i="9"/>
  <c r="Q53" i="9" s="1"/>
  <c r="I55" i="9"/>
  <c r="N54" i="11"/>
  <c r="Q54" i="11" s="1"/>
  <c r="K54" i="11"/>
  <c r="R54" i="11" s="1"/>
  <c r="L54" i="11"/>
  <c r="S54" i="11" s="1"/>
  <c r="M54" i="11"/>
  <c r="T54" i="11" s="1"/>
  <c r="I56" i="11"/>
  <c r="N54" i="10"/>
  <c r="Q54" i="10" s="1"/>
  <c r="L54" i="10"/>
  <c r="S54" i="10" s="1"/>
  <c r="M54" i="10"/>
  <c r="T54" i="10" s="1"/>
  <c r="K54" i="10"/>
  <c r="R54" i="10" s="1"/>
  <c r="I56" i="10"/>
  <c r="K54" i="12"/>
  <c r="R54" i="12" s="1"/>
  <c r="N54" i="12"/>
  <c r="Q54" i="12" s="1"/>
  <c r="L54" i="12"/>
  <c r="S54" i="12" s="1"/>
  <c r="M54" i="12"/>
  <c r="T54" i="12" s="1"/>
  <c r="I56" i="12"/>
  <c r="N54" i="13"/>
  <c r="Q54" i="13" s="1"/>
  <c r="K54" i="13"/>
  <c r="R54" i="13" s="1"/>
  <c r="M54" i="13"/>
  <c r="T54" i="13" s="1"/>
  <c r="L54" i="13"/>
  <c r="S54" i="13" s="1"/>
  <c r="I56" i="13"/>
  <c r="L53" i="14"/>
  <c r="S53" i="14" s="1"/>
  <c r="M53" i="14"/>
  <c r="T53" i="14" s="1"/>
  <c r="N53" i="14"/>
  <c r="Q53" i="14" s="1"/>
  <c r="K53" i="14"/>
  <c r="R53" i="14" s="1"/>
  <c r="I55" i="14"/>
  <c r="I55" i="15"/>
  <c r="M53" i="15"/>
  <c r="T53" i="15" s="1"/>
  <c r="L53" i="15"/>
  <c r="S53" i="15" s="1"/>
  <c r="K53" i="15"/>
  <c r="R53" i="15" s="1"/>
  <c r="AC32" i="18"/>
  <c r="AN18" i="18"/>
  <c r="K29" i="18" l="1"/>
  <c r="G17" i="18"/>
  <c r="Y22" i="18"/>
  <c r="AM17" i="18"/>
  <c r="X48" i="18"/>
  <c r="W36" i="18"/>
  <c r="AL28" i="18"/>
  <c r="V15" i="18"/>
  <c r="AK30" i="18"/>
  <c r="AJ38" i="18"/>
  <c r="U30" i="18"/>
  <c r="AI12" i="18"/>
  <c r="T16" i="18"/>
  <c r="AH38" i="18"/>
  <c r="S14" i="18"/>
  <c r="R55" i="18"/>
  <c r="AG22" i="18"/>
  <c r="AF43" i="18"/>
  <c r="Q40" i="18"/>
  <c r="AE37" i="18"/>
  <c r="P46" i="18"/>
  <c r="AB18" i="18"/>
  <c r="O5" i="18"/>
  <c r="N56" i="18"/>
  <c r="AD32" i="18"/>
  <c r="M21" i="18"/>
  <c r="AA28" i="18"/>
  <c r="L38" i="18"/>
  <c r="K47" i="16" a="1"/>
  <c r="I47" i="16" a="1"/>
  <c r="J47" i="16" a="1"/>
  <c r="L47" i="16" a="1"/>
  <c r="K55" i="2" a="1"/>
  <c r="L55" i="2" a="1"/>
  <c r="N55" i="2" a="1"/>
  <c r="M55" i="2" a="1"/>
  <c r="K55" i="4" a="1"/>
  <c r="M55" i="4" a="1"/>
  <c r="N55" i="4" a="1"/>
  <c r="L55" i="4" a="1"/>
  <c r="L55" i="5" a="1"/>
  <c r="M55" i="5" a="1"/>
  <c r="K55" i="5" a="1"/>
  <c r="N55" i="5" a="1"/>
  <c r="L55" i="6" a="1"/>
  <c r="M55" i="6" a="1"/>
  <c r="K55" i="6" a="1"/>
  <c r="N55" i="6" a="1"/>
  <c r="L55" i="7" a="1"/>
  <c r="N55" i="7" a="1"/>
  <c r="K55" i="7" a="1"/>
  <c r="M55" i="7" a="1"/>
  <c r="L54" i="8" a="1"/>
  <c r="M54" i="8" a="1"/>
  <c r="K54" i="8" a="1"/>
  <c r="N54" i="8" a="1"/>
  <c r="M54" i="9" a="1"/>
  <c r="L54" i="9" a="1"/>
  <c r="N54" i="9" a="1"/>
  <c r="K54" i="9" a="1"/>
  <c r="L55" i="11" a="1"/>
  <c r="M55" i="11" a="1"/>
  <c r="N55" i="11" a="1"/>
  <c r="K55" i="11" a="1"/>
  <c r="K55" i="10" a="1"/>
  <c r="L55" i="10" a="1"/>
  <c r="M55" i="10" a="1"/>
  <c r="N55" i="10" a="1"/>
  <c r="K55" i="12" a="1"/>
  <c r="L55" i="12" a="1"/>
  <c r="N55" i="12" a="1"/>
  <c r="M55" i="12" a="1"/>
  <c r="L55" i="13" a="1"/>
  <c r="M55" i="13" a="1"/>
  <c r="K55" i="13" a="1"/>
  <c r="N55" i="13" a="1"/>
  <c r="L54" i="14" a="1"/>
  <c r="M54" i="14" a="1"/>
  <c r="K54" i="14" a="1"/>
  <c r="N54" i="14" a="1"/>
  <c r="L54" i="15" a="1"/>
  <c r="K54" i="15" a="1"/>
  <c r="M54" i="15" a="1"/>
  <c r="K53" i="18" l="1"/>
  <c r="F56" i="18"/>
  <c r="D56" i="18"/>
  <c r="E56" i="18" a="1"/>
  <c r="E56" i="18" s="1"/>
  <c r="D55" i="18"/>
  <c r="E55" i="18" a="1"/>
  <c r="E55" i="18" s="1"/>
  <c r="F55" i="18"/>
  <c r="H17" i="18"/>
  <c r="I17" i="18" a="1"/>
  <c r="I17" i="18" s="1"/>
  <c r="J17" i="18"/>
  <c r="K54" i="18"/>
  <c r="V45" i="16"/>
  <c r="V52" i="15"/>
  <c r="V52" i="14"/>
  <c r="V53" i="13"/>
  <c r="V53" i="12"/>
  <c r="V53" i="11"/>
  <c r="V53" i="10"/>
  <c r="V52" i="9"/>
  <c r="V52" i="8"/>
  <c r="V53" i="7"/>
  <c r="V53" i="6"/>
  <c r="V53" i="5"/>
  <c r="V53" i="4"/>
  <c r="V53" i="2"/>
  <c r="U46" i="16"/>
  <c r="U53" i="15"/>
  <c r="U53" i="14"/>
  <c r="U54" i="12"/>
  <c r="U54" i="13"/>
  <c r="U53" i="9"/>
  <c r="U54" i="11"/>
  <c r="U54" i="10"/>
  <c r="U53" i="8"/>
  <c r="U54" i="7"/>
  <c r="U54" i="6"/>
  <c r="U54" i="5"/>
  <c r="U54" i="4"/>
  <c r="U54" i="2"/>
  <c r="L47" i="16"/>
  <c r="Q47" i="16" s="1"/>
  <c r="J47" i="16"/>
  <c r="S47" i="16" s="1"/>
  <c r="I47" i="16"/>
  <c r="R47" i="16" s="1"/>
  <c r="K47" i="16"/>
  <c r="T47" i="16" s="1"/>
  <c r="G48" i="16"/>
  <c r="P44" i="16"/>
  <c r="H45" i="16"/>
  <c r="M55" i="2"/>
  <c r="T55" i="2" s="1"/>
  <c r="N55" i="2"/>
  <c r="Q55" i="2" s="1"/>
  <c r="L55" i="2"/>
  <c r="S55" i="2" s="1"/>
  <c r="K55" i="2"/>
  <c r="R55" i="2" s="1"/>
  <c r="I57" i="2"/>
  <c r="L55" i="4"/>
  <c r="S55" i="4" s="1"/>
  <c r="N55" i="4"/>
  <c r="Q55" i="4" s="1"/>
  <c r="M55" i="4"/>
  <c r="T55" i="4" s="1"/>
  <c r="K55" i="4"/>
  <c r="R55" i="4" s="1"/>
  <c r="I57" i="4"/>
  <c r="N55" i="5"/>
  <c r="Q55" i="5" s="1"/>
  <c r="K55" i="5"/>
  <c r="R55" i="5" s="1"/>
  <c r="M55" i="5"/>
  <c r="T55" i="5" s="1"/>
  <c r="L55" i="5"/>
  <c r="S55" i="5" s="1"/>
  <c r="I57" i="5"/>
  <c r="N55" i="6"/>
  <c r="Q55" i="6" s="1"/>
  <c r="K55" i="6"/>
  <c r="R55" i="6" s="1"/>
  <c r="M55" i="6"/>
  <c r="T55" i="6" s="1"/>
  <c r="L55" i="6"/>
  <c r="S55" i="6" s="1"/>
  <c r="I57" i="6"/>
  <c r="M55" i="7"/>
  <c r="T55" i="7" s="1"/>
  <c r="K55" i="7"/>
  <c r="R55" i="7" s="1"/>
  <c r="N55" i="7"/>
  <c r="Q55" i="7" s="1"/>
  <c r="L55" i="7"/>
  <c r="S55" i="7" s="1"/>
  <c r="I57" i="7"/>
  <c r="N54" i="8"/>
  <c r="Q54" i="8" s="1"/>
  <c r="K54" i="8"/>
  <c r="R54" i="8" s="1"/>
  <c r="M54" i="8"/>
  <c r="T54" i="8" s="1"/>
  <c r="L54" i="8"/>
  <c r="S54" i="8" s="1"/>
  <c r="I56" i="8"/>
  <c r="K54" i="9"/>
  <c r="R54" i="9" s="1"/>
  <c r="N54" i="9"/>
  <c r="Q54" i="9" s="1"/>
  <c r="L54" i="9"/>
  <c r="S54" i="9" s="1"/>
  <c r="M54" i="9"/>
  <c r="T54" i="9" s="1"/>
  <c r="I56" i="9"/>
  <c r="K55" i="11"/>
  <c r="R55" i="11" s="1"/>
  <c r="N55" i="11"/>
  <c r="Q55" i="11" s="1"/>
  <c r="M55" i="11"/>
  <c r="T55" i="11" s="1"/>
  <c r="L55" i="11"/>
  <c r="S55" i="11" s="1"/>
  <c r="I57" i="11"/>
  <c r="N55" i="10"/>
  <c r="Q55" i="10" s="1"/>
  <c r="M55" i="10"/>
  <c r="T55" i="10" s="1"/>
  <c r="L55" i="10"/>
  <c r="S55" i="10" s="1"/>
  <c r="K55" i="10"/>
  <c r="R55" i="10" s="1"/>
  <c r="I57" i="10"/>
  <c r="M55" i="12"/>
  <c r="T55" i="12" s="1"/>
  <c r="N55" i="12"/>
  <c r="Q55" i="12" s="1"/>
  <c r="L55" i="12"/>
  <c r="S55" i="12" s="1"/>
  <c r="K55" i="12"/>
  <c r="R55" i="12" s="1"/>
  <c r="I57" i="12"/>
  <c r="N55" i="13"/>
  <c r="Q55" i="13" s="1"/>
  <c r="K55" i="13"/>
  <c r="R55" i="13" s="1"/>
  <c r="M55" i="13"/>
  <c r="T55" i="13" s="1"/>
  <c r="L55" i="13"/>
  <c r="S55" i="13" s="1"/>
  <c r="I57" i="13"/>
  <c r="N54" i="14"/>
  <c r="Q54" i="14" s="1"/>
  <c r="K54" i="14"/>
  <c r="R54" i="14" s="1"/>
  <c r="M54" i="14"/>
  <c r="T54" i="14" s="1"/>
  <c r="L54" i="14"/>
  <c r="S54" i="14" s="1"/>
  <c r="I56" i="14"/>
  <c r="I56" i="15"/>
  <c r="M54" i="15"/>
  <c r="T54" i="15" s="1"/>
  <c r="K54" i="15"/>
  <c r="R54" i="15" s="1"/>
  <c r="L54" i="15"/>
  <c r="S54" i="15" s="1"/>
  <c r="AC21" i="18"/>
  <c r="AN22" i="18"/>
  <c r="Y37" i="18"/>
  <c r="X12" i="18"/>
  <c r="AM48" i="18"/>
  <c r="W25" i="18"/>
  <c r="AL36" i="18"/>
  <c r="AK15" i="18"/>
  <c r="V24" i="18"/>
  <c r="AJ30" i="18"/>
  <c r="U45" i="18"/>
  <c r="T23" i="18"/>
  <c r="AI16" i="18"/>
  <c r="S28" i="18"/>
  <c r="AH14" i="18"/>
  <c r="AG55" i="18"/>
  <c r="R13" i="18"/>
  <c r="AF40" i="18"/>
  <c r="Q13" i="18"/>
  <c r="AE46" i="18"/>
  <c r="P6" i="18"/>
  <c r="AB5" i="18"/>
  <c r="O32" i="18"/>
  <c r="AD56" i="18"/>
  <c r="N57" i="18"/>
  <c r="M47" i="18"/>
  <c r="AA38" i="18"/>
  <c r="L31" i="18"/>
  <c r="K48" i="16" a="1"/>
  <c r="L48" i="16" a="1"/>
  <c r="I48" i="16" a="1"/>
  <c r="J48" i="16" a="1"/>
  <c r="K56" i="2" a="1"/>
  <c r="N56" i="2" a="1"/>
  <c r="M56" i="2" a="1"/>
  <c r="L56" i="2" a="1"/>
  <c r="L56" i="4" a="1"/>
  <c r="K56" i="4" a="1"/>
  <c r="M56" i="4" a="1"/>
  <c r="N56" i="4" a="1"/>
  <c r="L56" i="5" a="1"/>
  <c r="K56" i="5" a="1"/>
  <c r="M56" i="5" a="1"/>
  <c r="N56" i="5" a="1"/>
  <c r="L56" i="6" a="1"/>
  <c r="M56" i="6" a="1"/>
  <c r="N56" i="6" a="1"/>
  <c r="K56" i="6" a="1"/>
  <c r="M56" i="7" a="1"/>
  <c r="K56" i="7" a="1"/>
  <c r="N56" i="7" a="1"/>
  <c r="L56" i="7" a="1"/>
  <c r="L55" i="8" a="1"/>
  <c r="N55" i="8" a="1"/>
  <c r="M55" i="8" a="1"/>
  <c r="K55" i="8" a="1"/>
  <c r="M55" i="9" a="1"/>
  <c r="N55" i="9" a="1"/>
  <c r="K55" i="9" a="1"/>
  <c r="L55" i="9" a="1"/>
  <c r="M56" i="11" a="1"/>
  <c r="N56" i="11" a="1"/>
  <c r="L56" i="11" a="1"/>
  <c r="K56" i="11" a="1"/>
  <c r="L56" i="10" a="1"/>
  <c r="N56" i="10" a="1"/>
  <c r="M56" i="10" a="1"/>
  <c r="K56" i="10" a="1"/>
  <c r="L56" i="12" a="1"/>
  <c r="N56" i="12" a="1"/>
  <c r="M56" i="12" a="1"/>
  <c r="K56" i="12" a="1"/>
  <c r="M56" i="13" a="1"/>
  <c r="K56" i="13" a="1"/>
  <c r="N56" i="13" a="1"/>
  <c r="L56" i="13" a="1"/>
  <c r="L55" i="14" a="1"/>
  <c r="M55" i="14" a="1"/>
  <c r="K55" i="14" a="1"/>
  <c r="N55" i="14" a="1"/>
  <c r="L55" i="15" a="1"/>
  <c r="K55" i="15" a="1"/>
  <c r="M55" i="15" a="1"/>
  <c r="K17" i="18" l="1"/>
  <c r="D31" i="18"/>
  <c r="E31" i="18" a="1"/>
  <c r="E31" i="18" s="1"/>
  <c r="F31" i="18"/>
  <c r="H56" i="18"/>
  <c r="I56" i="18" a="1"/>
  <c r="I56" i="18" s="1"/>
  <c r="J56" i="18"/>
  <c r="I55" i="18" a="1"/>
  <c r="I55" i="18" s="1"/>
  <c r="H55" i="18"/>
  <c r="J55" i="18"/>
  <c r="G55" i="18"/>
  <c r="G56" i="18"/>
  <c r="V46" i="16"/>
  <c r="V53" i="15"/>
  <c r="V53" i="14"/>
  <c r="V54" i="13"/>
  <c r="V54" i="12"/>
  <c r="V54" i="11"/>
  <c r="V54" i="10"/>
  <c r="V53" i="9"/>
  <c r="V53" i="8"/>
  <c r="V54" i="7"/>
  <c r="V54" i="6"/>
  <c r="V54" i="5"/>
  <c r="V54" i="4"/>
  <c r="V54" i="2"/>
  <c r="U55" i="11"/>
  <c r="U47" i="16"/>
  <c r="U54" i="15"/>
  <c r="U55" i="13"/>
  <c r="U54" i="14"/>
  <c r="U55" i="6"/>
  <c r="U55" i="12"/>
  <c r="U54" i="9"/>
  <c r="U55" i="10"/>
  <c r="U54" i="8"/>
  <c r="U55" i="7"/>
  <c r="U55" i="5"/>
  <c r="U55" i="4"/>
  <c r="U55" i="2"/>
  <c r="J48" i="16"/>
  <c r="S48" i="16" s="1"/>
  <c r="I48" i="16"/>
  <c r="R48" i="16" s="1"/>
  <c r="L48" i="16"/>
  <c r="Q48" i="16" s="1"/>
  <c r="K48" i="16"/>
  <c r="T48" i="16" s="1"/>
  <c r="P45" i="16"/>
  <c r="H46" i="16"/>
  <c r="G49" i="16"/>
  <c r="L56" i="2"/>
  <c r="S56" i="2" s="1"/>
  <c r="M56" i="2"/>
  <c r="T56" i="2" s="1"/>
  <c r="N56" i="2"/>
  <c r="Q56" i="2" s="1"/>
  <c r="K56" i="2"/>
  <c r="R56" i="2" s="1"/>
  <c r="I58" i="2"/>
  <c r="N56" i="4"/>
  <c r="Q56" i="4" s="1"/>
  <c r="M56" i="4"/>
  <c r="T56" i="4" s="1"/>
  <c r="K56" i="4"/>
  <c r="R56" i="4" s="1"/>
  <c r="L56" i="4"/>
  <c r="S56" i="4" s="1"/>
  <c r="I58" i="4"/>
  <c r="N56" i="5"/>
  <c r="Q56" i="5" s="1"/>
  <c r="M56" i="5"/>
  <c r="T56" i="5" s="1"/>
  <c r="K56" i="5"/>
  <c r="R56" i="5" s="1"/>
  <c r="L56" i="5"/>
  <c r="S56" i="5" s="1"/>
  <c r="I58" i="5"/>
  <c r="K56" i="6"/>
  <c r="R56" i="6" s="1"/>
  <c r="N56" i="6"/>
  <c r="Q56" i="6" s="1"/>
  <c r="M56" i="6"/>
  <c r="T56" i="6" s="1"/>
  <c r="L56" i="6"/>
  <c r="S56" i="6" s="1"/>
  <c r="I58" i="6"/>
  <c r="L56" i="7"/>
  <c r="S56" i="7" s="1"/>
  <c r="N56" i="7"/>
  <c r="Q56" i="7" s="1"/>
  <c r="K56" i="7"/>
  <c r="R56" i="7" s="1"/>
  <c r="M56" i="7"/>
  <c r="T56" i="7" s="1"/>
  <c r="I58" i="7"/>
  <c r="K55" i="8"/>
  <c r="R55" i="8" s="1"/>
  <c r="M55" i="8"/>
  <c r="T55" i="8" s="1"/>
  <c r="N55" i="8"/>
  <c r="Q55" i="8" s="1"/>
  <c r="L55" i="8"/>
  <c r="S55" i="8" s="1"/>
  <c r="I57" i="8"/>
  <c r="L55" i="9"/>
  <c r="S55" i="9" s="1"/>
  <c r="K55" i="9"/>
  <c r="R55" i="9" s="1"/>
  <c r="N55" i="9"/>
  <c r="Q55" i="9" s="1"/>
  <c r="M55" i="9"/>
  <c r="T55" i="9" s="1"/>
  <c r="I57" i="9"/>
  <c r="K56" i="11"/>
  <c r="R56" i="11" s="1"/>
  <c r="L56" i="11"/>
  <c r="S56" i="11" s="1"/>
  <c r="N56" i="11"/>
  <c r="Q56" i="11" s="1"/>
  <c r="M56" i="11"/>
  <c r="T56" i="11" s="1"/>
  <c r="I58" i="11"/>
  <c r="K56" i="10"/>
  <c r="R56" i="10" s="1"/>
  <c r="M56" i="10"/>
  <c r="T56" i="10" s="1"/>
  <c r="N56" i="10"/>
  <c r="Q56" i="10" s="1"/>
  <c r="L56" i="10"/>
  <c r="S56" i="10" s="1"/>
  <c r="I58" i="10"/>
  <c r="K56" i="12"/>
  <c r="R56" i="12" s="1"/>
  <c r="M56" i="12"/>
  <c r="T56" i="12" s="1"/>
  <c r="N56" i="12"/>
  <c r="Q56" i="12" s="1"/>
  <c r="L56" i="12"/>
  <c r="S56" i="12" s="1"/>
  <c r="I58" i="12"/>
  <c r="L56" i="13"/>
  <c r="S56" i="13" s="1"/>
  <c r="N56" i="13"/>
  <c r="Q56" i="13" s="1"/>
  <c r="K56" i="13"/>
  <c r="R56" i="13" s="1"/>
  <c r="M56" i="13"/>
  <c r="T56" i="13" s="1"/>
  <c r="I58" i="13"/>
  <c r="N55" i="14"/>
  <c r="Q55" i="14" s="1"/>
  <c r="K55" i="14"/>
  <c r="R55" i="14" s="1"/>
  <c r="M55" i="14"/>
  <c r="T55" i="14" s="1"/>
  <c r="L55" i="14"/>
  <c r="S55" i="14" s="1"/>
  <c r="I57" i="14"/>
  <c r="I57" i="15"/>
  <c r="M55" i="15"/>
  <c r="T55" i="15" s="1"/>
  <c r="K55" i="15"/>
  <c r="R55" i="15" s="1"/>
  <c r="L55" i="15"/>
  <c r="S55" i="15" s="1"/>
  <c r="AC47" i="18"/>
  <c r="AN37" i="18"/>
  <c r="Y38" i="18"/>
  <c r="AM12" i="18"/>
  <c r="X16" i="18"/>
  <c r="AL25" i="18"/>
  <c r="W44" i="18"/>
  <c r="V43" i="18"/>
  <c r="AK24" i="18"/>
  <c r="AJ45" i="18"/>
  <c r="U41" i="18"/>
  <c r="AI23" i="18"/>
  <c r="T26" i="18"/>
  <c r="AH28" i="18"/>
  <c r="S47" i="18"/>
  <c r="R10" i="18"/>
  <c r="AG13" i="18"/>
  <c r="AF13" i="18"/>
  <c r="Q12" i="18"/>
  <c r="P34" i="18"/>
  <c r="AE6" i="18"/>
  <c r="O6" i="18"/>
  <c r="AB32" i="18"/>
  <c r="N50" i="18"/>
  <c r="AD57" i="18"/>
  <c r="M33" i="18"/>
  <c r="AA31" i="18"/>
  <c r="L19" i="18"/>
  <c r="L49" i="16" a="1"/>
  <c r="J49" i="16" a="1"/>
  <c r="K49" i="16" a="1"/>
  <c r="I49" i="16" a="1"/>
  <c r="L57" i="2" a="1"/>
  <c r="K57" i="2" a="1"/>
  <c r="M57" i="2" a="1"/>
  <c r="N57" i="2" a="1"/>
  <c r="M57" i="4" a="1"/>
  <c r="K57" i="4" a="1"/>
  <c r="L57" i="4" a="1"/>
  <c r="N57" i="4" a="1"/>
  <c r="M57" i="5" a="1"/>
  <c r="L57" i="5" a="1"/>
  <c r="K57" i="5" a="1"/>
  <c r="N57" i="5" a="1"/>
  <c r="K57" i="6" a="1"/>
  <c r="M57" i="6" a="1"/>
  <c r="N57" i="6" a="1"/>
  <c r="L57" i="6" a="1"/>
  <c r="K57" i="7" a="1"/>
  <c r="L57" i="7" a="1"/>
  <c r="M57" i="7" a="1"/>
  <c r="N57" i="7" a="1"/>
  <c r="M56" i="8" a="1"/>
  <c r="K56" i="8" a="1"/>
  <c r="L56" i="8" a="1"/>
  <c r="N56" i="8" a="1"/>
  <c r="M56" i="9" a="1"/>
  <c r="L56" i="9" a="1"/>
  <c r="K56" i="9" a="1"/>
  <c r="N56" i="9" a="1"/>
  <c r="M57" i="11" a="1"/>
  <c r="L57" i="11" a="1"/>
  <c r="K57" i="11" a="1"/>
  <c r="N57" i="11" a="1"/>
  <c r="M57" i="10" a="1"/>
  <c r="L57" i="10" a="1"/>
  <c r="N57" i="10" a="1"/>
  <c r="K57" i="10" a="1"/>
  <c r="L57" i="12" a="1"/>
  <c r="N57" i="12" a="1"/>
  <c r="M57" i="12" a="1"/>
  <c r="K57" i="12" a="1"/>
  <c r="L57" i="13" a="1"/>
  <c r="N57" i="13" a="1"/>
  <c r="M57" i="13" a="1"/>
  <c r="K57" i="13" a="1"/>
  <c r="M56" i="14" a="1"/>
  <c r="L56" i="14" a="1"/>
  <c r="K56" i="14" a="1"/>
  <c r="N56" i="14" a="1"/>
  <c r="K56" i="15" a="1"/>
  <c r="L56" i="15" a="1"/>
  <c r="M56" i="15" a="1"/>
  <c r="D19" i="18" l="1"/>
  <c r="E19" i="18" a="1"/>
  <c r="E19" i="18" s="1"/>
  <c r="F19" i="18"/>
  <c r="H31" i="18"/>
  <c r="I31" i="18" a="1"/>
  <c r="I31" i="18" s="1"/>
  <c r="J31" i="18"/>
  <c r="D50" i="18"/>
  <c r="F50" i="18"/>
  <c r="E50" i="18" a="1"/>
  <c r="E50" i="18" s="1"/>
  <c r="E6" i="18" a="1"/>
  <c r="E6" i="18" s="1"/>
  <c r="D6" i="18"/>
  <c r="F6" i="18"/>
  <c r="D34" i="18"/>
  <c r="E34" i="18" a="1"/>
  <c r="E34" i="18" s="1"/>
  <c r="F34" i="18"/>
  <c r="D12" i="18"/>
  <c r="E12" i="18" a="1"/>
  <c r="E12" i="18" s="1"/>
  <c r="F12" i="18"/>
  <c r="D47" i="18"/>
  <c r="F47" i="18"/>
  <c r="E47" i="18" a="1"/>
  <c r="E47" i="18" s="1"/>
  <c r="E44" i="18" a="1"/>
  <c r="E44" i="18" s="1"/>
  <c r="F44" i="18"/>
  <c r="D44" i="18"/>
  <c r="K55" i="18"/>
  <c r="K56" i="18"/>
  <c r="G31" i="18"/>
  <c r="V47" i="16"/>
  <c r="V54" i="15"/>
  <c r="V54" i="14"/>
  <c r="V55" i="13"/>
  <c r="V55" i="12"/>
  <c r="V55" i="11"/>
  <c r="V55" i="10"/>
  <c r="V54" i="9"/>
  <c r="V54" i="8"/>
  <c r="V55" i="7"/>
  <c r="V55" i="6"/>
  <c r="V55" i="5"/>
  <c r="V55" i="4"/>
  <c r="U48" i="16"/>
  <c r="V55" i="2"/>
  <c r="U56" i="13"/>
  <c r="U56" i="10"/>
  <c r="U55" i="14"/>
  <c r="U55" i="15"/>
  <c r="U56" i="11"/>
  <c r="U55" i="8"/>
  <c r="U56" i="12"/>
  <c r="U55" i="9"/>
  <c r="U56" i="7"/>
  <c r="U56" i="6"/>
  <c r="U56" i="5"/>
  <c r="U56" i="4"/>
  <c r="U56" i="2"/>
  <c r="I49" i="16"/>
  <c r="R49" i="16" s="1"/>
  <c r="K49" i="16"/>
  <c r="T49" i="16" s="1"/>
  <c r="J49" i="16"/>
  <c r="S49" i="16" s="1"/>
  <c r="L49" i="16"/>
  <c r="Q49" i="16" s="1"/>
  <c r="G50" i="16"/>
  <c r="H47" i="16"/>
  <c r="P46" i="16"/>
  <c r="N57" i="2"/>
  <c r="Q57" i="2" s="1"/>
  <c r="M57" i="2"/>
  <c r="T57" i="2" s="1"/>
  <c r="K57" i="2"/>
  <c r="R57" i="2" s="1"/>
  <c r="L57" i="2"/>
  <c r="S57" i="2" s="1"/>
  <c r="I59" i="2"/>
  <c r="N57" i="4"/>
  <c r="Q57" i="4" s="1"/>
  <c r="L57" i="4"/>
  <c r="S57" i="4" s="1"/>
  <c r="K57" i="4"/>
  <c r="R57" i="4" s="1"/>
  <c r="M57" i="4"/>
  <c r="T57" i="4" s="1"/>
  <c r="I59" i="4"/>
  <c r="N57" i="5"/>
  <c r="Q57" i="5" s="1"/>
  <c r="K57" i="5"/>
  <c r="R57" i="5" s="1"/>
  <c r="L57" i="5"/>
  <c r="S57" i="5" s="1"/>
  <c r="M57" i="5"/>
  <c r="T57" i="5" s="1"/>
  <c r="I59" i="5"/>
  <c r="L57" i="6"/>
  <c r="S57" i="6" s="1"/>
  <c r="N57" i="6"/>
  <c r="Q57" i="6" s="1"/>
  <c r="M57" i="6"/>
  <c r="T57" i="6" s="1"/>
  <c r="K57" i="6"/>
  <c r="R57" i="6" s="1"/>
  <c r="I59" i="6"/>
  <c r="N57" i="7"/>
  <c r="Q57" i="7" s="1"/>
  <c r="M57" i="7"/>
  <c r="T57" i="7" s="1"/>
  <c r="L57" i="7"/>
  <c r="S57" i="7" s="1"/>
  <c r="K57" i="7"/>
  <c r="R57" i="7" s="1"/>
  <c r="I59" i="7"/>
  <c r="N56" i="8"/>
  <c r="Q56" i="8" s="1"/>
  <c r="L56" i="8"/>
  <c r="S56" i="8" s="1"/>
  <c r="K56" i="8"/>
  <c r="R56" i="8" s="1"/>
  <c r="M56" i="8"/>
  <c r="T56" i="8" s="1"/>
  <c r="I58" i="8"/>
  <c r="N56" i="9"/>
  <c r="Q56" i="9" s="1"/>
  <c r="K56" i="9"/>
  <c r="R56" i="9" s="1"/>
  <c r="L56" i="9"/>
  <c r="S56" i="9" s="1"/>
  <c r="M56" i="9"/>
  <c r="T56" i="9" s="1"/>
  <c r="I58" i="9"/>
  <c r="N57" i="11"/>
  <c r="Q57" i="11" s="1"/>
  <c r="K57" i="11"/>
  <c r="R57" i="11" s="1"/>
  <c r="L57" i="11"/>
  <c r="S57" i="11" s="1"/>
  <c r="M57" i="11"/>
  <c r="T57" i="11" s="1"/>
  <c r="I59" i="11"/>
  <c r="K57" i="10"/>
  <c r="R57" i="10" s="1"/>
  <c r="N57" i="10"/>
  <c r="Q57" i="10" s="1"/>
  <c r="L57" i="10"/>
  <c r="S57" i="10" s="1"/>
  <c r="M57" i="10"/>
  <c r="T57" i="10" s="1"/>
  <c r="I59" i="10"/>
  <c r="K57" i="12"/>
  <c r="R57" i="12" s="1"/>
  <c r="M57" i="12"/>
  <c r="T57" i="12" s="1"/>
  <c r="N57" i="12"/>
  <c r="Q57" i="12" s="1"/>
  <c r="L57" i="12"/>
  <c r="S57" i="12" s="1"/>
  <c r="I59" i="12"/>
  <c r="K57" i="13"/>
  <c r="R57" i="13" s="1"/>
  <c r="M57" i="13"/>
  <c r="T57" i="13" s="1"/>
  <c r="N57" i="13"/>
  <c r="Q57" i="13" s="1"/>
  <c r="L57" i="13"/>
  <c r="S57" i="13" s="1"/>
  <c r="I59" i="13"/>
  <c r="N56" i="14"/>
  <c r="Q56" i="14" s="1"/>
  <c r="K56" i="14"/>
  <c r="R56" i="14" s="1"/>
  <c r="L56" i="14"/>
  <c r="S56" i="14" s="1"/>
  <c r="M56" i="14"/>
  <c r="T56" i="14" s="1"/>
  <c r="I58" i="14"/>
  <c r="I58" i="15"/>
  <c r="M56" i="15"/>
  <c r="T56" i="15" s="1"/>
  <c r="L56" i="15"/>
  <c r="S56" i="15" s="1"/>
  <c r="K56" i="15"/>
  <c r="R56" i="15" s="1"/>
  <c r="AC33" i="18"/>
  <c r="P10" i="18"/>
  <c r="AN38" i="18"/>
  <c r="G44" i="18" l="1"/>
  <c r="G34" i="18"/>
  <c r="Y41" i="18"/>
  <c r="AM16" i="18"/>
  <c r="X32" i="18"/>
  <c r="AL44" i="18"/>
  <c r="W57" i="18"/>
  <c r="AK43" i="18"/>
  <c r="V45" i="18"/>
  <c r="AJ41" i="18"/>
  <c r="U40" i="18"/>
  <c r="AI26" i="18"/>
  <c r="T20" i="18"/>
  <c r="AH47" i="18"/>
  <c r="S24" i="18"/>
  <c r="AG10" i="18"/>
  <c r="R58" i="18"/>
  <c r="AF12" i="18"/>
  <c r="Q48" i="18"/>
  <c r="AE34" i="18"/>
  <c r="AB6" i="18"/>
  <c r="O37" i="18"/>
  <c r="N46" i="18"/>
  <c r="AD50" i="18"/>
  <c r="M35" i="18"/>
  <c r="AA19" i="18"/>
  <c r="L43" i="18"/>
  <c r="I50" i="16" a="1"/>
  <c r="J50" i="16" a="1"/>
  <c r="K50" i="16" a="1"/>
  <c r="L50" i="16" a="1"/>
  <c r="L58" i="2" a="1"/>
  <c r="N58" i="2" a="1"/>
  <c r="K58" i="2" a="1"/>
  <c r="M58" i="2" a="1"/>
  <c r="M58" i="4" a="1"/>
  <c r="N58" i="4" a="1"/>
  <c r="K58" i="4" a="1"/>
  <c r="L58" i="4" a="1"/>
  <c r="M58" i="5" a="1"/>
  <c r="N58" i="5" a="1"/>
  <c r="L58" i="5" a="1"/>
  <c r="K58" i="5" a="1"/>
  <c r="M58" i="6" a="1"/>
  <c r="K58" i="6" a="1"/>
  <c r="N58" i="6" a="1"/>
  <c r="L58" i="6" a="1"/>
  <c r="N58" i="7" a="1"/>
  <c r="K58" i="7" a="1"/>
  <c r="M58" i="7" a="1"/>
  <c r="L58" i="7" a="1"/>
  <c r="M57" i="8" a="1"/>
  <c r="K57" i="8" a="1"/>
  <c r="N57" i="8" a="1"/>
  <c r="L57" i="8" a="1"/>
  <c r="L57" i="9" a="1"/>
  <c r="K57" i="9" a="1"/>
  <c r="N57" i="9" a="1"/>
  <c r="M57" i="9" a="1"/>
  <c r="N58" i="11" a="1"/>
  <c r="K58" i="11" a="1"/>
  <c r="M58" i="11" a="1"/>
  <c r="L58" i="11" a="1"/>
  <c r="N58" i="10" a="1"/>
  <c r="L58" i="10" a="1"/>
  <c r="M58" i="10" a="1"/>
  <c r="K58" i="10" a="1"/>
  <c r="N58" i="12" a="1"/>
  <c r="M58" i="12" a="1"/>
  <c r="L58" i="12" a="1"/>
  <c r="K58" i="12" a="1"/>
  <c r="N58" i="13" a="1"/>
  <c r="M58" i="13" a="1"/>
  <c r="L58" i="13" a="1"/>
  <c r="K58" i="13" a="1"/>
  <c r="M57" i="14" a="1"/>
  <c r="K57" i="14" a="1"/>
  <c r="N57" i="14" a="1"/>
  <c r="L57" i="14" a="1"/>
  <c r="M57" i="15" a="1"/>
  <c r="L57" i="15" a="1"/>
  <c r="K57" i="15" a="1"/>
  <c r="H19" i="18" l="1"/>
  <c r="I19" i="18" a="1"/>
  <c r="I19" i="18" s="1"/>
  <c r="J19" i="18"/>
  <c r="D35" i="18"/>
  <c r="E35" i="18" a="1"/>
  <c r="E35" i="18" s="1"/>
  <c r="F35" i="18"/>
  <c r="H50" i="18"/>
  <c r="I50" i="18" a="1"/>
  <c r="I50" i="18" s="1"/>
  <c r="J50" i="18"/>
  <c r="D37" i="18"/>
  <c r="E37" i="18" a="1"/>
  <c r="E37" i="18" s="1"/>
  <c r="F37" i="18"/>
  <c r="J6" i="18"/>
  <c r="I6" i="18" a="1"/>
  <c r="I6" i="18" s="1"/>
  <c r="H6" i="18"/>
  <c r="J34" i="18"/>
  <c r="I34" i="18" a="1"/>
  <c r="I34" i="18" s="1"/>
  <c r="H34" i="18"/>
  <c r="H12" i="18"/>
  <c r="I12" i="18" a="1"/>
  <c r="I12" i="18" s="1"/>
  <c r="J12" i="18"/>
  <c r="I47" i="18" a="1"/>
  <c r="I47" i="18" s="1"/>
  <c r="J47" i="18"/>
  <c r="H47" i="18"/>
  <c r="E20" i="18" a="1"/>
  <c r="E20" i="18" s="1"/>
  <c r="D20" i="18"/>
  <c r="F20" i="18"/>
  <c r="D40" i="18"/>
  <c r="E40" i="18" a="1"/>
  <c r="E40" i="18" s="1"/>
  <c r="F40" i="18"/>
  <c r="H44" i="18"/>
  <c r="I44" i="18" a="1"/>
  <c r="I44" i="18" s="1"/>
  <c r="J44" i="18"/>
  <c r="G6" i="18"/>
  <c r="G47" i="18"/>
  <c r="K31" i="18"/>
  <c r="G12" i="18"/>
  <c r="G19" i="18"/>
  <c r="G50" i="18"/>
  <c r="F10" i="18"/>
  <c r="D10" i="18"/>
  <c r="E10" i="18" a="1"/>
  <c r="E10" i="18" s="1"/>
  <c r="V48" i="16"/>
  <c r="V55" i="15"/>
  <c r="V55" i="14"/>
  <c r="V56" i="13"/>
  <c r="V56" i="12"/>
  <c r="V56" i="11"/>
  <c r="V56" i="10"/>
  <c r="V55" i="9"/>
  <c r="V55" i="8"/>
  <c r="V56" i="7"/>
  <c r="V56" i="6"/>
  <c r="V56" i="5"/>
  <c r="V56" i="4"/>
  <c r="V56" i="2"/>
  <c r="U56" i="14"/>
  <c r="U57" i="13"/>
  <c r="U57" i="12"/>
  <c r="U49" i="16"/>
  <c r="U56" i="15"/>
  <c r="U57" i="10"/>
  <c r="U57" i="4"/>
  <c r="U57" i="11"/>
  <c r="U56" i="8"/>
  <c r="U56" i="9"/>
  <c r="U57" i="7"/>
  <c r="U57" i="6"/>
  <c r="U57" i="5"/>
  <c r="U57" i="2"/>
  <c r="L50" i="16"/>
  <c r="Q50" i="16" s="1"/>
  <c r="K50" i="16"/>
  <c r="T50" i="16" s="1"/>
  <c r="J50" i="16"/>
  <c r="S50" i="16" s="1"/>
  <c r="I50" i="16"/>
  <c r="R50" i="16" s="1"/>
  <c r="H48" i="16"/>
  <c r="P47" i="16"/>
  <c r="G51" i="16"/>
  <c r="M58" i="2"/>
  <c r="T58" i="2" s="1"/>
  <c r="K58" i="2"/>
  <c r="R58" i="2" s="1"/>
  <c r="N58" i="2"/>
  <c r="Q58" i="2" s="1"/>
  <c r="L58" i="2"/>
  <c r="S58" i="2" s="1"/>
  <c r="L58" i="4"/>
  <c r="S58" i="4" s="1"/>
  <c r="K58" i="4"/>
  <c r="R58" i="4" s="1"/>
  <c r="N58" i="4"/>
  <c r="Q58" i="4" s="1"/>
  <c r="M58" i="4"/>
  <c r="T58" i="4" s="1"/>
  <c r="K58" i="5"/>
  <c r="R58" i="5" s="1"/>
  <c r="L58" i="5"/>
  <c r="S58" i="5" s="1"/>
  <c r="N58" i="5"/>
  <c r="Q58" i="5" s="1"/>
  <c r="M58" i="5"/>
  <c r="T58" i="5" s="1"/>
  <c r="L58" i="6"/>
  <c r="S58" i="6" s="1"/>
  <c r="N58" i="6"/>
  <c r="Q58" i="6" s="1"/>
  <c r="K58" i="6"/>
  <c r="R58" i="6" s="1"/>
  <c r="M58" i="6"/>
  <c r="T58" i="6" s="1"/>
  <c r="L58" i="7"/>
  <c r="S58" i="7" s="1"/>
  <c r="M58" i="7"/>
  <c r="T58" i="7" s="1"/>
  <c r="K58" i="7"/>
  <c r="R58" i="7" s="1"/>
  <c r="N58" i="7"/>
  <c r="Q58" i="7" s="1"/>
  <c r="L57" i="8"/>
  <c r="S57" i="8" s="1"/>
  <c r="N57" i="8"/>
  <c r="Q57" i="8" s="1"/>
  <c r="K57" i="8"/>
  <c r="R57" i="8" s="1"/>
  <c r="M57" i="8"/>
  <c r="T57" i="8" s="1"/>
  <c r="I59" i="8"/>
  <c r="M57" i="9"/>
  <c r="T57" i="9" s="1"/>
  <c r="N57" i="9"/>
  <c r="Q57" i="9" s="1"/>
  <c r="K57" i="9"/>
  <c r="R57" i="9" s="1"/>
  <c r="L57" i="9"/>
  <c r="S57" i="9" s="1"/>
  <c r="I59" i="9"/>
  <c r="L58" i="11"/>
  <c r="S58" i="11" s="1"/>
  <c r="M58" i="11"/>
  <c r="T58" i="11" s="1"/>
  <c r="K58" i="11"/>
  <c r="R58" i="11" s="1"/>
  <c r="N58" i="11"/>
  <c r="Q58" i="11" s="1"/>
  <c r="K58" i="10"/>
  <c r="R58" i="10" s="1"/>
  <c r="M58" i="10"/>
  <c r="T58" i="10" s="1"/>
  <c r="L58" i="10"/>
  <c r="S58" i="10" s="1"/>
  <c r="N58" i="10"/>
  <c r="Q58" i="10" s="1"/>
  <c r="K58" i="12"/>
  <c r="R58" i="12" s="1"/>
  <c r="L58" i="12"/>
  <c r="S58" i="12" s="1"/>
  <c r="M58" i="12"/>
  <c r="T58" i="12" s="1"/>
  <c r="N58" i="12"/>
  <c r="Q58" i="12" s="1"/>
  <c r="K58" i="13"/>
  <c r="R58" i="13" s="1"/>
  <c r="L58" i="13"/>
  <c r="S58" i="13" s="1"/>
  <c r="M58" i="13"/>
  <c r="T58" i="13" s="1"/>
  <c r="N58" i="13"/>
  <c r="Q58" i="13" s="1"/>
  <c r="L57" i="14"/>
  <c r="S57" i="14" s="1"/>
  <c r="N57" i="14"/>
  <c r="Q57" i="14" s="1"/>
  <c r="K57" i="14"/>
  <c r="R57" i="14" s="1"/>
  <c r="M57" i="14"/>
  <c r="T57" i="14" s="1"/>
  <c r="I59" i="14"/>
  <c r="I59" i="15"/>
  <c r="K57" i="15"/>
  <c r="R57" i="15" s="1"/>
  <c r="L57" i="15"/>
  <c r="S57" i="15" s="1"/>
  <c r="M57" i="15"/>
  <c r="T57" i="15" s="1"/>
  <c r="AC35" i="18"/>
  <c r="AE10" i="18"/>
  <c r="AN41" i="18"/>
  <c r="K44" i="18" l="1"/>
  <c r="G35" i="18"/>
  <c r="Y52" i="18"/>
  <c r="AM32" i="18"/>
  <c r="X23" i="18"/>
  <c r="AL57" i="18"/>
  <c r="AK45" i="18"/>
  <c r="V48" i="18"/>
  <c r="AJ40" i="18"/>
  <c r="U46" i="18"/>
  <c r="AI20" i="18"/>
  <c r="T13" i="18"/>
  <c r="AH24" i="18"/>
  <c r="S32" i="18"/>
  <c r="AG58" i="18"/>
  <c r="R16" i="18"/>
  <c r="AF48" i="18"/>
  <c r="Q22" i="18"/>
  <c r="P52" i="18"/>
  <c r="AB37" i="18"/>
  <c r="O25" i="18"/>
  <c r="N30" i="18"/>
  <c r="AD46" i="18"/>
  <c r="M24" i="18"/>
  <c r="AA43" i="18"/>
  <c r="L9" i="18"/>
  <c r="K51" i="16" a="1"/>
  <c r="J51" i="16" a="1"/>
  <c r="I51" i="16" a="1"/>
  <c r="L51" i="16" a="1"/>
  <c r="M59" i="2" a="1"/>
  <c r="L59" i="2" a="1"/>
  <c r="N59" i="2" a="1"/>
  <c r="K59" i="2" a="1"/>
  <c r="N59" i="4" a="1"/>
  <c r="M59" i="4" a="1"/>
  <c r="L59" i="4" a="1"/>
  <c r="K59" i="4" a="1"/>
  <c r="N59" i="5" a="1"/>
  <c r="K59" i="5" a="1"/>
  <c r="M59" i="5" a="1"/>
  <c r="L59" i="5" a="1"/>
  <c r="M59" i="6" a="1"/>
  <c r="K59" i="6" a="1"/>
  <c r="N59" i="6" a="1"/>
  <c r="L59" i="6" a="1"/>
  <c r="N59" i="7" a="1"/>
  <c r="K59" i="7" a="1"/>
  <c r="M59" i="7" a="1"/>
  <c r="L59" i="7" a="1"/>
  <c r="M58" i="8" a="1"/>
  <c r="K58" i="8" a="1"/>
  <c r="N58" i="8" a="1"/>
  <c r="L58" i="8" a="1"/>
  <c r="N58" i="9" a="1"/>
  <c r="M58" i="9" a="1"/>
  <c r="K58" i="9" a="1"/>
  <c r="L58" i="9" a="1"/>
  <c r="M59" i="11" a="1"/>
  <c r="N59" i="11" a="1"/>
  <c r="L59" i="11" a="1"/>
  <c r="K59" i="11" a="1"/>
  <c r="N59" i="10" a="1"/>
  <c r="L59" i="10" a="1"/>
  <c r="K59" i="10" a="1"/>
  <c r="M59" i="10" a="1"/>
  <c r="N59" i="12" a="1"/>
  <c r="M59" i="12" a="1"/>
  <c r="L59" i="12" a="1"/>
  <c r="K59" i="12" a="1"/>
  <c r="N59" i="13" a="1"/>
  <c r="L59" i="13" a="1"/>
  <c r="M59" i="13" a="1"/>
  <c r="K59" i="13" a="1"/>
  <c r="N58" i="14" a="1"/>
  <c r="L58" i="14" a="1"/>
  <c r="M58" i="14" a="1"/>
  <c r="K58" i="14" a="1"/>
  <c r="K58" i="15" a="1"/>
  <c r="M58" i="15" a="1"/>
  <c r="L58" i="15" a="1"/>
  <c r="E24" i="18" l="1" a="1"/>
  <c r="E24" i="18" s="1"/>
  <c r="F24" i="18"/>
  <c r="D24" i="18"/>
  <c r="H37" i="18"/>
  <c r="I37" i="18" a="1"/>
  <c r="I37" i="18" s="1"/>
  <c r="J37" i="18"/>
  <c r="D52" i="18"/>
  <c r="E52" i="18" a="1"/>
  <c r="E52" i="18" s="1"/>
  <c r="F52" i="18"/>
  <c r="D22" i="18"/>
  <c r="F22" i="18"/>
  <c r="E22" i="18" a="1"/>
  <c r="E22" i="18" s="1"/>
  <c r="D16" i="18"/>
  <c r="E16" i="18" a="1"/>
  <c r="E16" i="18" s="1"/>
  <c r="F16" i="18"/>
  <c r="I20" i="18" a="1"/>
  <c r="I20" i="18" s="1"/>
  <c r="J20" i="18"/>
  <c r="H20" i="18"/>
  <c r="D46" i="18"/>
  <c r="E46" i="18" a="1"/>
  <c r="E46" i="18" s="1"/>
  <c r="F46" i="18"/>
  <c r="H40" i="18"/>
  <c r="I40" i="18" a="1"/>
  <c r="I40" i="18" s="1"/>
  <c r="J40" i="18"/>
  <c r="H35" i="18"/>
  <c r="J35" i="18"/>
  <c r="I35" i="18" a="1"/>
  <c r="I35" i="18" s="1"/>
  <c r="G20" i="18"/>
  <c r="K50" i="18"/>
  <c r="K34" i="18"/>
  <c r="K47" i="18"/>
  <c r="K6" i="18"/>
  <c r="G37" i="18"/>
  <c r="K19" i="18"/>
  <c r="G40" i="18"/>
  <c r="K12" i="18"/>
  <c r="G10" i="18"/>
  <c r="J10" i="18"/>
  <c r="H10" i="18"/>
  <c r="I10" i="18" a="1"/>
  <c r="I10" i="18" s="1"/>
  <c r="V49" i="16"/>
  <c r="V56" i="15"/>
  <c r="V56" i="14"/>
  <c r="V57" i="13"/>
  <c r="V57" i="12"/>
  <c r="V57" i="11"/>
  <c r="V57" i="10"/>
  <c r="V56" i="9"/>
  <c r="V56" i="8"/>
  <c r="V57" i="7"/>
  <c r="V57" i="6"/>
  <c r="V57" i="5"/>
  <c r="V57" i="4"/>
  <c r="U57" i="15"/>
  <c r="V57" i="2"/>
  <c r="U57" i="14"/>
  <c r="U50" i="16"/>
  <c r="U58" i="12"/>
  <c r="U58" i="13"/>
  <c r="U58" i="11"/>
  <c r="U58" i="6"/>
  <c r="U58" i="10"/>
  <c r="U57" i="8"/>
  <c r="U58" i="5"/>
  <c r="U57" i="9"/>
  <c r="U58" i="4"/>
  <c r="U58" i="7"/>
  <c r="U58" i="2"/>
  <c r="L51" i="16"/>
  <c r="Q51" i="16" s="1"/>
  <c r="I51" i="16"/>
  <c r="R51" i="16" s="1"/>
  <c r="J51" i="16"/>
  <c r="S51" i="16" s="1"/>
  <c r="K51" i="16"/>
  <c r="T51" i="16" s="1"/>
  <c r="G52" i="16"/>
  <c r="H49" i="16"/>
  <c r="P48" i="16"/>
  <c r="K59" i="2"/>
  <c r="R59" i="2" s="1"/>
  <c r="N59" i="2"/>
  <c r="Q59" i="2" s="1"/>
  <c r="L59" i="2"/>
  <c r="S59" i="2" s="1"/>
  <c r="M59" i="2"/>
  <c r="T59" i="2" s="1"/>
  <c r="K59" i="4"/>
  <c r="R59" i="4" s="1"/>
  <c r="L59" i="4"/>
  <c r="S59" i="4" s="1"/>
  <c r="M59" i="4"/>
  <c r="T59" i="4" s="1"/>
  <c r="N59" i="4"/>
  <c r="Q59" i="4" s="1"/>
  <c r="L59" i="5"/>
  <c r="S59" i="5" s="1"/>
  <c r="M59" i="5"/>
  <c r="T59" i="5" s="1"/>
  <c r="K59" i="5"/>
  <c r="R59" i="5" s="1"/>
  <c r="N59" i="5"/>
  <c r="Q59" i="5" s="1"/>
  <c r="L59" i="6"/>
  <c r="S59" i="6" s="1"/>
  <c r="N59" i="6"/>
  <c r="Q59" i="6" s="1"/>
  <c r="K59" i="6"/>
  <c r="R59" i="6" s="1"/>
  <c r="M59" i="6"/>
  <c r="T59" i="6" s="1"/>
  <c r="L59" i="7"/>
  <c r="S59" i="7" s="1"/>
  <c r="M59" i="7"/>
  <c r="T59" i="7" s="1"/>
  <c r="K59" i="7"/>
  <c r="R59" i="7" s="1"/>
  <c r="N59" i="7"/>
  <c r="Q59" i="7" s="1"/>
  <c r="L58" i="8"/>
  <c r="S58" i="8" s="1"/>
  <c r="N58" i="8"/>
  <c r="Q58" i="8" s="1"/>
  <c r="K58" i="8"/>
  <c r="R58" i="8" s="1"/>
  <c r="M58" i="8"/>
  <c r="T58" i="8" s="1"/>
  <c r="L58" i="9"/>
  <c r="S58" i="9" s="1"/>
  <c r="K58" i="9"/>
  <c r="R58" i="9" s="1"/>
  <c r="M58" i="9"/>
  <c r="T58" i="9" s="1"/>
  <c r="N58" i="9"/>
  <c r="Q58" i="9" s="1"/>
  <c r="K59" i="11"/>
  <c r="R59" i="11" s="1"/>
  <c r="L59" i="11"/>
  <c r="S59" i="11" s="1"/>
  <c r="N59" i="11"/>
  <c r="Q59" i="11" s="1"/>
  <c r="M59" i="11"/>
  <c r="T59" i="11" s="1"/>
  <c r="M59" i="10"/>
  <c r="T59" i="10" s="1"/>
  <c r="K59" i="10"/>
  <c r="R59" i="10" s="1"/>
  <c r="L59" i="10"/>
  <c r="S59" i="10" s="1"/>
  <c r="N59" i="10"/>
  <c r="Q59" i="10" s="1"/>
  <c r="K59" i="12"/>
  <c r="R59" i="12" s="1"/>
  <c r="L59" i="12"/>
  <c r="S59" i="12" s="1"/>
  <c r="M59" i="12"/>
  <c r="T59" i="12" s="1"/>
  <c r="N59" i="12"/>
  <c r="Q59" i="12" s="1"/>
  <c r="K59" i="13"/>
  <c r="R59" i="13" s="1"/>
  <c r="M59" i="13"/>
  <c r="T59" i="13" s="1"/>
  <c r="L59" i="13"/>
  <c r="S59" i="13" s="1"/>
  <c r="N59" i="13"/>
  <c r="Q59" i="13" s="1"/>
  <c r="K58" i="14"/>
  <c r="R58" i="14" s="1"/>
  <c r="M58" i="14"/>
  <c r="T58" i="14" s="1"/>
  <c r="L58" i="14"/>
  <c r="S58" i="14" s="1"/>
  <c r="N58" i="14"/>
  <c r="Q58" i="14" s="1"/>
  <c r="L58" i="15"/>
  <c r="S58" i="15" s="1"/>
  <c r="M58" i="15"/>
  <c r="T58" i="15" s="1"/>
  <c r="K58" i="15"/>
  <c r="R58" i="15" s="1"/>
  <c r="AE7" i="18"/>
  <c r="P7" i="18"/>
  <c r="N7" i="18"/>
  <c r="AD7" i="18"/>
  <c r="AA7" i="18"/>
  <c r="L7" i="18"/>
  <c r="AB7" i="18"/>
  <c r="O7" i="18"/>
  <c r="V7" i="18"/>
  <c r="AK7" i="18"/>
  <c r="AJ7" i="18"/>
  <c r="U7" i="18"/>
  <c r="T7" i="18"/>
  <c r="AI7" i="18"/>
  <c r="M7" i="18"/>
  <c r="AC7" i="18"/>
  <c r="AC24" i="18"/>
  <c r="AN52" i="18"/>
  <c r="K20" i="18" l="1"/>
  <c r="G52" i="18"/>
  <c r="Y21" i="18"/>
  <c r="AM23" i="18"/>
  <c r="X57" i="18"/>
  <c r="W15" i="18"/>
  <c r="V49" i="18"/>
  <c r="AK48" i="18"/>
  <c r="AJ46" i="18"/>
  <c r="U13" i="18"/>
  <c r="AI13" i="18"/>
  <c r="T51" i="18"/>
  <c r="AH32" i="18"/>
  <c r="S7" i="18"/>
  <c r="AG16" i="18"/>
  <c r="R9" i="18"/>
  <c r="AF22" i="18"/>
  <c r="Q38" i="18"/>
  <c r="P33" i="18"/>
  <c r="AE52" i="18"/>
  <c r="AB25" i="18"/>
  <c r="O41" i="18"/>
  <c r="N25" i="18"/>
  <c r="AD30" i="18"/>
  <c r="M48" i="18"/>
  <c r="AA9" i="18"/>
  <c r="L45" i="18"/>
  <c r="K52" i="16" a="1"/>
  <c r="I52" i="16" a="1"/>
  <c r="J52" i="16" a="1"/>
  <c r="L52" i="16" a="1"/>
  <c r="N59" i="8" a="1"/>
  <c r="M59" i="8" a="1"/>
  <c r="L59" i="8" a="1"/>
  <c r="K59" i="8" a="1"/>
  <c r="K59" i="9" a="1"/>
  <c r="M59" i="9" a="1"/>
  <c r="N59" i="9" a="1"/>
  <c r="L59" i="9" a="1"/>
  <c r="N59" i="14" a="1"/>
  <c r="L59" i="14" a="1"/>
  <c r="M59" i="14" a="1"/>
  <c r="K59" i="14" a="1"/>
  <c r="L59" i="15" a="1"/>
  <c r="M59" i="15" a="1"/>
  <c r="K59" i="15" a="1"/>
  <c r="K40" i="18" l="1"/>
  <c r="K35" i="18"/>
  <c r="D25" i="18"/>
  <c r="E25" i="18" a="1"/>
  <c r="E25" i="18" s="1"/>
  <c r="F25" i="18"/>
  <c r="H52" i="18"/>
  <c r="I52" i="18" a="1"/>
  <c r="I52" i="18" s="1"/>
  <c r="J52" i="18"/>
  <c r="D33" i="18"/>
  <c r="F33" i="18"/>
  <c r="E33" i="18" a="1"/>
  <c r="E33" i="18" s="1"/>
  <c r="D38" i="18"/>
  <c r="E38" i="18" a="1"/>
  <c r="E38" i="18" s="1"/>
  <c r="F38" i="18"/>
  <c r="H22" i="18"/>
  <c r="I22" i="18" a="1"/>
  <c r="I22" i="18" s="1"/>
  <c r="J22" i="18"/>
  <c r="D9" i="18"/>
  <c r="F9" i="18"/>
  <c r="E9" i="18" a="1"/>
  <c r="E9" i="18" s="1"/>
  <c r="H16" i="18"/>
  <c r="I16" i="18" a="1"/>
  <c r="I16" i="18" s="1"/>
  <c r="J16" i="18"/>
  <c r="E13" i="18" a="1"/>
  <c r="E13" i="18" s="1"/>
  <c r="F13" i="18"/>
  <c r="D13" i="18"/>
  <c r="I46" i="18" a="1"/>
  <c r="I46" i="18" s="1"/>
  <c r="J46" i="18"/>
  <c r="H46" i="18"/>
  <c r="D49" i="18"/>
  <c r="E49" i="18" a="1"/>
  <c r="E49" i="18" s="1"/>
  <c r="F49" i="18"/>
  <c r="D15" i="18"/>
  <c r="F15" i="18"/>
  <c r="E15" i="18" a="1"/>
  <c r="E15" i="18" s="1"/>
  <c r="I24" i="18" a="1"/>
  <c r="I24" i="18" s="1"/>
  <c r="J24" i="18"/>
  <c r="H24" i="18"/>
  <c r="G22" i="18"/>
  <c r="G24" i="18"/>
  <c r="G46" i="18"/>
  <c r="K37" i="18"/>
  <c r="G16" i="18"/>
  <c r="K10" i="18"/>
  <c r="V50" i="16"/>
  <c r="V57" i="15"/>
  <c r="V57" i="14"/>
  <c r="V58" i="13"/>
  <c r="V58" i="12"/>
  <c r="V58" i="11"/>
  <c r="V58" i="10"/>
  <c r="V57" i="9"/>
  <c r="V57" i="8"/>
  <c r="V58" i="7"/>
  <c r="V58" i="6"/>
  <c r="V58" i="5"/>
  <c r="V58" i="4"/>
  <c r="V58" i="2"/>
  <c r="U59" i="12"/>
  <c r="U58" i="14"/>
  <c r="U51" i="16"/>
  <c r="U58" i="15"/>
  <c r="U59" i="13"/>
  <c r="U59" i="11"/>
  <c r="U59" i="10"/>
  <c r="U58" i="9"/>
  <c r="U59" i="7"/>
  <c r="U58" i="8"/>
  <c r="U59" i="6"/>
  <c r="U59" i="5"/>
  <c r="U59" i="2"/>
  <c r="U59" i="4"/>
  <c r="L52" i="16"/>
  <c r="Q52" i="16" s="1"/>
  <c r="J52" i="16"/>
  <c r="S52" i="16" s="1"/>
  <c r="I52" i="16"/>
  <c r="R52" i="16" s="1"/>
  <c r="K52" i="16"/>
  <c r="T52" i="16" s="1"/>
  <c r="H50" i="16"/>
  <c r="P49" i="16"/>
  <c r="G53" i="16"/>
  <c r="K59" i="8"/>
  <c r="R59" i="8" s="1"/>
  <c r="L59" i="8"/>
  <c r="S59" i="8" s="1"/>
  <c r="M59" i="8"/>
  <c r="T59" i="8" s="1"/>
  <c r="N59" i="8"/>
  <c r="Q59" i="8" s="1"/>
  <c r="L59" i="9"/>
  <c r="S59" i="9" s="1"/>
  <c r="N59" i="9"/>
  <c r="Q59" i="9" s="1"/>
  <c r="M59" i="9"/>
  <c r="T59" i="9" s="1"/>
  <c r="K59" i="9"/>
  <c r="R59" i="9" s="1"/>
  <c r="K59" i="14"/>
  <c r="R59" i="14" s="1"/>
  <c r="M59" i="14"/>
  <c r="T59" i="14" s="1"/>
  <c r="L59" i="14"/>
  <c r="S59" i="14" s="1"/>
  <c r="N59" i="14"/>
  <c r="Q59" i="14" s="1"/>
  <c r="K59" i="15"/>
  <c r="R59" i="15" s="1"/>
  <c r="M59" i="15"/>
  <c r="T59" i="15" s="1"/>
  <c r="L59" i="15"/>
  <c r="S59" i="15" s="1"/>
  <c r="Q7" i="18"/>
  <c r="AF7" i="18"/>
  <c r="AG7" i="18"/>
  <c r="R7" i="18"/>
  <c r="AL7" i="18"/>
  <c r="W7" i="18"/>
  <c r="AC48" i="18"/>
  <c r="AN21" i="18"/>
  <c r="Y57" i="18"/>
  <c r="AM57" i="18"/>
  <c r="X21" i="18"/>
  <c r="AL15" i="18"/>
  <c r="W48" i="18"/>
  <c r="V18" i="18"/>
  <c r="AK49" i="18"/>
  <c r="AJ13" i="18"/>
  <c r="U14" i="18"/>
  <c r="AI51" i="18"/>
  <c r="T5" i="18"/>
  <c r="S51" i="18"/>
  <c r="AH7" i="18"/>
  <c r="AG9" i="18"/>
  <c r="R26" i="18"/>
  <c r="AF38" i="18"/>
  <c r="Q5" i="18"/>
  <c r="P23" i="18"/>
  <c r="AE33" i="18"/>
  <c r="AB41" i="18"/>
  <c r="O30" i="18"/>
  <c r="N11" i="18"/>
  <c r="AD25" i="18"/>
  <c r="M39" i="18"/>
  <c r="AA45" i="18"/>
  <c r="L11" i="18"/>
  <c r="K53" i="16" a="1"/>
  <c r="J53" i="16" a="1"/>
  <c r="I53" i="16" a="1"/>
  <c r="L53" i="16" a="1"/>
  <c r="K16" i="18" l="1"/>
  <c r="K46" i="18"/>
  <c r="K22" i="18"/>
  <c r="G49" i="18"/>
  <c r="K52" i="18"/>
  <c r="K24" i="18"/>
  <c r="G13" i="18"/>
  <c r="F11" i="18"/>
  <c r="D11" i="18"/>
  <c r="E11" i="18" a="1"/>
  <c r="E11" i="18" s="1"/>
  <c r="D39" i="18"/>
  <c r="E39" i="18" a="1"/>
  <c r="E39" i="18" s="1"/>
  <c r="F39" i="18"/>
  <c r="I25" i="18" a="1"/>
  <c r="I25" i="18" s="1"/>
  <c r="J25" i="18"/>
  <c r="H25" i="18"/>
  <c r="E30" i="18" a="1"/>
  <c r="E30" i="18" s="1"/>
  <c r="D30" i="18"/>
  <c r="F30" i="18"/>
  <c r="H33" i="18"/>
  <c r="J33" i="18"/>
  <c r="I33" i="18" a="1"/>
  <c r="I33" i="18" s="1"/>
  <c r="D23" i="18"/>
  <c r="E23" i="18" a="1"/>
  <c r="E23" i="18" s="1"/>
  <c r="F23" i="18"/>
  <c r="E5" i="18" a="1"/>
  <c r="E5" i="18" s="1"/>
  <c r="D5" i="18"/>
  <c r="F5" i="18"/>
  <c r="I38" i="18" a="1"/>
  <c r="I38" i="18" s="1"/>
  <c r="J38" i="18"/>
  <c r="H38" i="18"/>
  <c r="E26" i="18" a="1"/>
  <c r="E26" i="18" s="1"/>
  <c r="F26" i="18"/>
  <c r="D26" i="18"/>
  <c r="H9" i="18"/>
  <c r="I9" i="18" a="1"/>
  <c r="I9" i="18" s="1"/>
  <c r="J9" i="18"/>
  <c r="F51" i="18"/>
  <c r="E51" i="18" a="1"/>
  <c r="E51" i="18" s="1"/>
  <c r="D51" i="18"/>
  <c r="D14" i="18"/>
  <c r="E14" i="18" a="1"/>
  <c r="E14" i="18" s="1"/>
  <c r="F14" i="18"/>
  <c r="J13" i="18"/>
  <c r="I13" i="18" a="1"/>
  <c r="I13" i="18" s="1"/>
  <c r="H13" i="18"/>
  <c r="H49" i="18"/>
  <c r="I49" i="18" a="1"/>
  <c r="I49" i="18" s="1"/>
  <c r="J49" i="18"/>
  <c r="D18" i="18"/>
  <c r="F18" i="18"/>
  <c r="E18" i="18" a="1"/>
  <c r="E18" i="18" s="1"/>
  <c r="D48" i="18"/>
  <c r="E48" i="18" a="1"/>
  <c r="E48" i="18" s="1"/>
  <c r="F48" i="18"/>
  <c r="I15" i="18" a="1"/>
  <c r="I15" i="18" s="1"/>
  <c r="J15" i="18"/>
  <c r="H15" i="18"/>
  <c r="D21" i="18"/>
  <c r="E21" i="18" a="1"/>
  <c r="E21" i="18" s="1"/>
  <c r="F21" i="18"/>
  <c r="D57" i="18"/>
  <c r="F57" i="18"/>
  <c r="E57" i="18" a="1"/>
  <c r="E57" i="18" s="1"/>
  <c r="G25" i="18"/>
  <c r="G15" i="18"/>
  <c r="G9" i="18"/>
  <c r="G33" i="18"/>
  <c r="G38" i="18"/>
  <c r="V51" i="16"/>
  <c r="V58" i="15"/>
  <c r="V58" i="14"/>
  <c r="V59" i="13"/>
  <c r="V59" i="12"/>
  <c r="V59" i="11"/>
  <c r="V59" i="10"/>
  <c r="V58" i="9"/>
  <c r="V58" i="8"/>
  <c r="V59" i="7"/>
  <c r="V59" i="6"/>
  <c r="V59" i="5"/>
  <c r="V59" i="4"/>
  <c r="V59" i="2"/>
  <c r="U52" i="16"/>
  <c r="U59" i="15"/>
  <c r="U59" i="14"/>
  <c r="U59" i="9"/>
  <c r="U59" i="8"/>
  <c r="L53" i="16"/>
  <c r="Q53" i="16" s="1"/>
  <c r="I53" i="16"/>
  <c r="R53" i="16" s="1"/>
  <c r="J53" i="16"/>
  <c r="S53" i="16" s="1"/>
  <c r="K53" i="16"/>
  <c r="T53" i="16" s="1"/>
  <c r="P50" i="16"/>
  <c r="H51" i="16"/>
  <c r="P51" i="16" s="1"/>
  <c r="G54" i="16"/>
  <c r="AC39" i="18"/>
  <c r="AN57" i="18"/>
  <c r="G39" i="18" l="1"/>
  <c r="G30" i="18"/>
  <c r="G18" i="18"/>
  <c r="K15" i="18"/>
  <c r="G48" i="18"/>
  <c r="G14" i="18"/>
  <c r="K38" i="18"/>
  <c r="Y28" i="18"/>
  <c r="AM21" i="18"/>
  <c r="X7" i="18"/>
  <c r="AL48" i="18"/>
  <c r="W45" i="18"/>
  <c r="AK18" i="18"/>
  <c r="AJ14" i="18"/>
  <c r="AI5" i="18"/>
  <c r="AH51" i="18"/>
  <c r="AG26" i="18"/>
  <c r="R36" i="18"/>
  <c r="AF5" i="18"/>
  <c r="Q41" i="18"/>
  <c r="AE23" i="18"/>
  <c r="AB30" i="18"/>
  <c r="AD11" i="18"/>
  <c r="AA11" i="18"/>
  <c r="L54" i="16" a="1"/>
  <c r="J54" i="16" a="1"/>
  <c r="I54" i="16" a="1"/>
  <c r="K54" i="16" a="1"/>
  <c r="K25" i="18" l="1"/>
  <c r="H11" i="18"/>
  <c r="I11" i="18" a="1"/>
  <c r="I11" i="18" s="1"/>
  <c r="J11" i="18"/>
  <c r="J30" i="18"/>
  <c r="H30" i="18"/>
  <c r="I30" i="18" a="1"/>
  <c r="I30" i="18" s="1"/>
  <c r="H23" i="18"/>
  <c r="I23" i="18" a="1"/>
  <c r="I23" i="18" s="1"/>
  <c r="J23" i="18"/>
  <c r="D41" i="18"/>
  <c r="E41" i="18" a="1"/>
  <c r="E41" i="18" s="1"/>
  <c r="F41" i="18"/>
  <c r="J5" i="18"/>
  <c r="I5" i="18" a="1"/>
  <c r="I5" i="18" s="1"/>
  <c r="H5" i="18"/>
  <c r="H26" i="18"/>
  <c r="I26" i="18" a="1"/>
  <c r="I26" i="18" s="1"/>
  <c r="J26" i="18"/>
  <c r="J51" i="18"/>
  <c r="H51" i="18"/>
  <c r="I51" i="18" a="1"/>
  <c r="I51" i="18" s="1"/>
  <c r="J14" i="18"/>
  <c r="H14" i="18"/>
  <c r="I14" i="18" a="1"/>
  <c r="I14" i="18" s="1"/>
  <c r="J18" i="18"/>
  <c r="H18" i="18"/>
  <c r="I18" i="18" a="1"/>
  <c r="I18" i="18" s="1"/>
  <c r="H48" i="18"/>
  <c r="J48" i="18"/>
  <c r="I48" i="18" a="1"/>
  <c r="I48" i="18" s="1"/>
  <c r="J21" i="18"/>
  <c r="I21" i="18" a="1"/>
  <c r="I21" i="18" s="1"/>
  <c r="H21" i="18"/>
  <c r="E28" i="18" a="1"/>
  <c r="E28" i="18" s="1"/>
  <c r="D28" i="18"/>
  <c r="F28" i="18"/>
  <c r="J57" i="18"/>
  <c r="H57" i="18"/>
  <c r="I57" i="18" a="1"/>
  <c r="I57" i="18" s="1"/>
  <c r="J39" i="18"/>
  <c r="I39" i="18" a="1"/>
  <c r="I39" i="18" s="1"/>
  <c r="H39" i="18"/>
  <c r="K9" i="18"/>
  <c r="G23" i="18"/>
  <c r="K13" i="18"/>
  <c r="G57" i="18"/>
  <c r="G26" i="18"/>
  <c r="K33" i="18"/>
  <c r="G51" i="18"/>
  <c r="G21" i="18"/>
  <c r="K49" i="18"/>
  <c r="G5" i="18"/>
  <c r="G11" i="18"/>
  <c r="V52" i="16"/>
  <c r="V59" i="15"/>
  <c r="V59" i="14"/>
  <c r="V59" i="9"/>
  <c r="V59" i="8"/>
  <c r="U53" i="16"/>
  <c r="K54" i="16"/>
  <c r="T54" i="16" s="1"/>
  <c r="I54" i="16"/>
  <c r="R54" i="16" s="1"/>
  <c r="J54" i="16"/>
  <c r="S54" i="16" s="1"/>
  <c r="L54" i="16"/>
  <c r="Q54" i="16" s="1"/>
  <c r="G55" i="16"/>
  <c r="H52" i="16"/>
  <c r="AN28" i="18"/>
  <c r="Y36" i="18"/>
  <c r="AM7" i="18"/>
  <c r="AL45" i="18"/>
  <c r="AG36" i="18"/>
  <c r="AF41" i="18"/>
  <c r="J55" i="16" a="1"/>
  <c r="I55" i="16" a="1"/>
  <c r="K55" i="16" a="1"/>
  <c r="L55" i="16" a="1"/>
  <c r="K23" i="18" l="1"/>
  <c r="G28" i="18"/>
  <c r="K26" i="18"/>
  <c r="H41" i="18"/>
  <c r="I41" i="18" a="1"/>
  <c r="I41" i="18" s="1"/>
  <c r="J41" i="18"/>
  <c r="F36" i="18"/>
  <c r="D36" i="18"/>
  <c r="E36" i="18" a="1"/>
  <c r="E36" i="18" s="1"/>
  <c r="H28" i="18"/>
  <c r="I28" i="18" a="1"/>
  <c r="I28" i="18" s="1"/>
  <c r="J28" i="18"/>
  <c r="G41" i="18"/>
  <c r="K57" i="18"/>
  <c r="K51" i="18"/>
  <c r="K48" i="18"/>
  <c r="K21" i="18"/>
  <c r="K18" i="18"/>
  <c r="K30" i="18"/>
  <c r="K11" i="18"/>
  <c r="K39" i="18"/>
  <c r="K14" i="18"/>
  <c r="K5" i="18"/>
  <c r="V53" i="16"/>
  <c r="U54" i="16"/>
  <c r="L55" i="16"/>
  <c r="Q55" i="16" s="1"/>
  <c r="K55" i="16"/>
  <c r="T55" i="16" s="1"/>
  <c r="I55" i="16"/>
  <c r="R55" i="16" s="1"/>
  <c r="J55" i="16"/>
  <c r="S55" i="16" s="1"/>
  <c r="G56" i="16"/>
  <c r="H53" i="16"/>
  <c r="P52" i="16"/>
  <c r="AN36" i="18"/>
  <c r="Y32" i="18"/>
  <c r="L56" i="16" a="1"/>
  <c r="J56" i="16" a="1"/>
  <c r="I56" i="16" a="1"/>
  <c r="K56" i="16" a="1"/>
  <c r="E32" i="18" l="1" a="1"/>
  <c r="E32" i="18" s="1"/>
  <c r="F32" i="18"/>
  <c r="D32" i="18"/>
  <c r="H36" i="18"/>
  <c r="I36" i="18" a="1"/>
  <c r="I36" i="18" s="1"/>
  <c r="J36" i="18"/>
  <c r="K28" i="18"/>
  <c r="K41" i="18"/>
  <c r="G36" i="18"/>
  <c r="V54" i="16"/>
  <c r="U55" i="16"/>
  <c r="K56" i="16"/>
  <c r="T56" i="16" s="1"/>
  <c r="I56" i="16"/>
  <c r="R56" i="16" s="1"/>
  <c r="J56" i="16"/>
  <c r="S56" i="16" s="1"/>
  <c r="L56" i="16"/>
  <c r="Q56" i="16" s="1"/>
  <c r="P53" i="16"/>
  <c r="H54" i="16"/>
  <c r="G57" i="16"/>
  <c r="AN32" i="18"/>
  <c r="G32" i="18" l="1"/>
  <c r="Y45" i="18"/>
  <c r="I57" i="16" a="1"/>
  <c r="L57" i="16" a="1"/>
  <c r="K57" i="16" a="1"/>
  <c r="J57" i="16" a="1"/>
  <c r="D45" i="18" l="1"/>
  <c r="E45" i="18" a="1"/>
  <c r="E45" i="18" s="1"/>
  <c r="F45" i="18"/>
  <c r="H32" i="18"/>
  <c r="J32" i="18"/>
  <c r="I32" i="18" a="1"/>
  <c r="I32" i="18" s="1"/>
  <c r="K36" i="18"/>
  <c r="V55" i="16"/>
  <c r="U56" i="16"/>
  <c r="J57" i="16"/>
  <c r="S57" i="16" s="1"/>
  <c r="K57" i="16"/>
  <c r="T57" i="16" s="1"/>
  <c r="L57" i="16"/>
  <c r="Q57" i="16" s="1"/>
  <c r="I57" i="16"/>
  <c r="R57" i="16" s="1"/>
  <c r="P54" i="16"/>
  <c r="H55" i="16"/>
  <c r="G58" i="16"/>
  <c r="Y58" i="18"/>
  <c r="AN45" i="18"/>
  <c r="K58" i="16" a="1"/>
  <c r="I58" i="16" a="1"/>
  <c r="J58" i="16" a="1"/>
  <c r="L58" i="16" a="1"/>
  <c r="J45" i="18" l="1"/>
  <c r="H45" i="18"/>
  <c r="I45" i="18" a="1"/>
  <c r="I45" i="18" s="1"/>
  <c r="D58" i="18"/>
  <c r="E58" i="18" a="1"/>
  <c r="E58" i="18" s="1"/>
  <c r="F58" i="18"/>
  <c r="K32" i="18"/>
  <c r="G45" i="18"/>
  <c r="V56" i="16"/>
  <c r="U57" i="16"/>
  <c r="L58" i="16"/>
  <c r="Q58" i="16" s="1"/>
  <c r="J58" i="16"/>
  <c r="S58" i="16" s="1"/>
  <c r="I58" i="16"/>
  <c r="R58" i="16" s="1"/>
  <c r="K58" i="16"/>
  <c r="T58" i="16" s="1"/>
  <c r="G59" i="16"/>
  <c r="P55" i="16"/>
  <c r="H56" i="16"/>
  <c r="AN58" i="18"/>
  <c r="Y59" i="18"/>
  <c r="L59" i="16" a="1"/>
  <c r="J59" i="16" a="1"/>
  <c r="I59" i="16" a="1"/>
  <c r="K59" i="16" a="1"/>
  <c r="D59" i="18" l="1"/>
  <c r="F59" i="18"/>
  <c r="E59" i="18" a="1"/>
  <c r="E59" i="18" s="1"/>
  <c r="J58" i="18"/>
  <c r="I58" i="18" a="1"/>
  <c r="I58" i="18" s="1"/>
  <c r="H58" i="18"/>
  <c r="G58" i="18"/>
  <c r="K45" i="18"/>
  <c r="V57" i="16"/>
  <c r="U58" i="16"/>
  <c r="K59" i="16"/>
  <c r="T59" i="16" s="1"/>
  <c r="I59" i="16"/>
  <c r="R59" i="16" s="1"/>
  <c r="J59" i="16"/>
  <c r="S59" i="16" s="1"/>
  <c r="L59" i="16"/>
  <c r="Q59" i="16" s="1"/>
  <c r="H57" i="16"/>
  <c r="P56" i="16"/>
  <c r="Y7" i="18"/>
  <c r="AN7" i="18"/>
  <c r="AN59" i="18"/>
  <c r="H7" i="18" l="1"/>
  <c r="J7" i="18"/>
  <c r="I7" i="18" a="1"/>
  <c r="I7" i="18" s="1"/>
  <c r="D7" i="18"/>
  <c r="E7" i="18" a="1"/>
  <c r="E7" i="18" s="1"/>
  <c r="F7" i="18"/>
  <c r="H59" i="18"/>
  <c r="I59" i="18" a="1"/>
  <c r="I59" i="18" s="1"/>
  <c r="J59" i="18"/>
  <c r="K58" i="18"/>
  <c r="G59" i="18"/>
  <c r="V58" i="16"/>
  <c r="U59" i="16"/>
  <c r="H58" i="16"/>
  <c r="P57" i="16"/>
  <c r="Y8" i="18"/>
  <c r="AN8" i="18"/>
  <c r="G7" i="18" l="1"/>
  <c r="K7" i="18"/>
  <c r="F8" i="18"/>
  <c r="E8" i="18" a="1"/>
  <c r="E8" i="18" s="1"/>
  <c r="D8" i="18"/>
  <c r="Y43" i="18"/>
  <c r="D43" i="18" l="1"/>
  <c r="E43" i="18" a="1"/>
  <c r="E43" i="18" s="1"/>
  <c r="F43" i="18"/>
  <c r="I8" i="18" a="1"/>
  <c r="I8" i="18" s="1"/>
  <c r="H8" i="18"/>
  <c r="J8" i="18"/>
  <c r="K59" i="18"/>
  <c r="G8" i="18"/>
  <c r="V59" i="16"/>
  <c r="H59" i="16"/>
  <c r="P59" i="16" s="1"/>
  <c r="P58" i="16"/>
  <c r="AN43" i="18"/>
  <c r="G43" i="18" l="1"/>
  <c r="J43" i="18"/>
  <c r="I43" i="18" a="1"/>
  <c r="I43" i="18" s="1"/>
  <c r="H43" i="18"/>
  <c r="K8" i="18"/>
  <c r="K43" i="1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<sst xmlns="http://schemas.openxmlformats.org/spreadsheetml/2006/main" count="6397" uniqueCount="824">
  <si>
    <t>array([[EHDPP    0.130136</t>
  </si>
  <si>
    <t xml:space="preserve">       [EHDPP    0.130136</t>
  </si>
  <si>
    <t xml:space="preserve">       [EHDPP    0.110196</t>
  </si>
  <si>
    <t xml:space="preserve">       [EHDPP    0.110192</t>
  </si>
  <si>
    <t xml:space="preserve">       [EHDPP    0.060743</t>
  </si>
  <si>
    <t xml:space="preserve">       [EHDPP    0.061242</t>
  </si>
  <si>
    <t xml:space="preserve">       [EHDPP    0.061547</t>
  </si>
  <si>
    <t xml:space="preserve">       [EHDPP    0.061483</t>
  </si>
  <si>
    <t xml:space="preserve">       [EHDPP    0.061485</t>
  </si>
  <si>
    <t xml:space="preserve">       [EHDPP    0.037921</t>
  </si>
  <si>
    <t xml:space="preserve">       [EHDPP    0.011512</t>
  </si>
  <si>
    <t xml:space="preserve">       [EHDPP    0.011183</t>
  </si>
  <si>
    <t xml:space="preserve">       [EHDPP    0.018611</t>
  </si>
  <si>
    <t xml:space="preserve">       [EHDPP    0.018255</t>
  </si>
  <si>
    <t xml:space="preserve">       [EHDPP    0.018287</t>
  </si>
  <si>
    <t xml:space="preserve">       [EHDPP    0.022728</t>
  </si>
  <si>
    <t xml:space="preserve">       [EHDPP    0.248681</t>
  </si>
  <si>
    <t xml:space="preserve">       [EHDPP    0.248769</t>
  </si>
  <si>
    <t xml:space="preserve">       [EHDPP    0.227172</t>
  </si>
  <si>
    <t xml:space="preserve">       [EHDPP    0.249563</t>
  </si>
  <si>
    <t xml:space="preserve">      dtype=object)</t>
  </si>
  <si>
    <t xml:space="preserve">        Name: Min</t>
  </si>
  <si>
    <t xml:space="preserve"> dtype: float64</t>
  </si>
  <si>
    <t xml:space="preserve"> EHDPP    0.868608</t>
  </si>
  <si>
    <t xml:space="preserve">                                   Name: Min</t>
  </si>
  <si>
    <t xml:space="preserve"> None]</t>
  </si>
  <si>
    <t xml:space="preserve">        'EaAir']</t>
  </si>
  <si>
    <t xml:space="preserve"> 'Rlf']</t>
  </si>
  <si>
    <t xml:space="preserve">        'froot_tip']</t>
  </si>
  <si>
    <t xml:space="preserve"> EHDPP    0.888571</t>
  </si>
  <si>
    <t xml:space="preserve">        'WatHL']</t>
  </si>
  <si>
    <t xml:space="preserve"> EHDPP    0.88857</t>
  </si>
  <si>
    <t xml:space="preserve">        'OHConc']</t>
  </si>
  <si>
    <t xml:space="preserve"> EHDPP    0.888574</t>
  </si>
  <si>
    <t xml:space="preserve"> 'Sw']</t>
  </si>
  <si>
    <t xml:space="preserve"> EHDPP    0.93793</t>
  </si>
  <si>
    <t xml:space="preserve"> 'Kf']</t>
  </si>
  <si>
    <t xml:space="preserve">        'VFrootbody']</t>
  </si>
  <si>
    <t xml:space="preserve"> EHDPP    0.937432</t>
  </si>
  <si>
    <t xml:space="preserve"> 'Ss']</t>
  </si>
  <si>
    <t xml:space="preserve"> EHDPP    0.937128</t>
  </si>
  <si>
    <t xml:space="preserve"> 'Kn']</t>
  </si>
  <si>
    <t xml:space="preserve"> EHDPP    0.937192</t>
  </si>
  <si>
    <t xml:space="preserve"> 'Cs']</t>
  </si>
  <si>
    <t xml:space="preserve"> 'Q']</t>
  </si>
  <si>
    <t xml:space="preserve">        'VFrootxylem']</t>
  </si>
  <si>
    <t xml:space="preserve">        'Urx']</t>
  </si>
  <si>
    <t xml:space="preserve">        'E_plas']</t>
  </si>
  <si>
    <t xml:space="preserve">        'f_apo']</t>
  </si>
  <si>
    <t xml:space="preserve"> 'kwe']</t>
  </si>
  <si>
    <t xml:space="preserve">        'k_sg']</t>
  </si>
  <si>
    <t xml:space="preserve">        'kcw']</t>
  </si>
  <si>
    <t xml:space="preserve">        'VFapoplast']</t>
  </si>
  <si>
    <t xml:space="preserve">        'If_sw']</t>
  </si>
  <si>
    <t xml:space="preserve">        'lamb']</t>
  </si>
  <si>
    <t xml:space="preserve">        'pH_cyt']</t>
  </si>
  <si>
    <t xml:space="preserve">        'k_rd']</t>
  </si>
  <si>
    <t xml:space="preserve">        'kma']</t>
  </si>
  <si>
    <t xml:space="preserve"> EHDPP    0.93851</t>
  </si>
  <si>
    <t xml:space="preserve">        'SoilHL']</t>
  </si>
  <si>
    <t xml:space="preserve">        'Beta']</t>
  </si>
  <si>
    <t xml:space="preserve"> EHDPP    0.938508</t>
  </si>
  <si>
    <t xml:space="preserve"> 'Sh']</t>
  </si>
  <si>
    <t xml:space="preserve"> 'LAI']</t>
  </si>
  <si>
    <t xml:space="preserve">        'Aroot']</t>
  </si>
  <si>
    <t xml:space="preserve">        'Ifw']</t>
  </si>
  <si>
    <t xml:space="preserve"> EHDPP    0.962072</t>
  </si>
  <si>
    <t xml:space="preserve">        'wmim']</t>
  </si>
  <si>
    <t xml:space="preserve"> 'ksa']</t>
  </si>
  <si>
    <t xml:space="preserve"> EHDPP    0.98848</t>
  </si>
  <si>
    <t xml:space="preserve">        'AF_soil']</t>
  </si>
  <si>
    <t xml:space="preserve"> 'Kn2']</t>
  </si>
  <si>
    <t xml:space="preserve"> EHDPP    0.988809</t>
  </si>
  <si>
    <t xml:space="preserve">        'Emax']</t>
  </si>
  <si>
    <t xml:space="preserve"> EHDPP    0.981382</t>
  </si>
  <si>
    <t xml:space="preserve">        'alpha']</t>
  </si>
  <si>
    <t xml:space="preserve">        'Udx']</t>
  </si>
  <si>
    <t xml:space="preserve"> EHDPP    0.981738</t>
  </si>
  <si>
    <t xml:space="preserve"> 'Cd']</t>
  </si>
  <si>
    <t xml:space="preserve">        'VFrootcyl']</t>
  </si>
  <si>
    <t xml:space="preserve"> EHDPP    0.981706</t>
  </si>
  <si>
    <t xml:space="preserve"> 'Ew']</t>
  </si>
  <si>
    <t xml:space="preserve">        'U42']</t>
  </si>
  <si>
    <t xml:space="preserve">        'Ytopsoil']</t>
  </si>
  <si>
    <t xml:space="preserve"> 'Up']</t>
  </si>
  <si>
    <t xml:space="preserve"> EHDPP    0.977256</t>
  </si>
  <si>
    <t xml:space="preserve">        'thetam']</t>
  </si>
  <si>
    <t xml:space="preserve"> 'kxw']</t>
  </si>
  <si>
    <t xml:space="preserve"> EHDPP    0.75129</t>
  </si>
  <si>
    <t xml:space="preserve">        'Koc']</t>
  </si>
  <si>
    <t xml:space="preserve">        'k_rg']</t>
  </si>
  <si>
    <t xml:space="preserve">        'VFroot']</t>
  </si>
  <si>
    <t xml:space="preserve"> 'Ilw']</t>
  </si>
  <si>
    <t xml:space="preserve">        'AirOHRateConst']</t>
  </si>
  <si>
    <t xml:space="preserve"> EHDPP    0.751203</t>
  </si>
  <si>
    <t xml:space="preserve"> 'Sfc']</t>
  </si>
  <si>
    <t xml:space="preserve"> 'kmw']</t>
  </si>
  <si>
    <t xml:space="preserve"> EHDPP    0.7728</t>
  </si>
  <si>
    <t xml:space="preserve">        'Ymob_immob']</t>
  </si>
  <si>
    <t xml:space="preserve"> 'Ks']</t>
  </si>
  <si>
    <t xml:space="preserve"> EHDPP    0.750406</t>
  </si>
  <si>
    <t xml:space="preserve"> 'Ea']]</t>
  </si>
  <si>
    <t>array([[EHDPP    0.353969</t>
  </si>
  <si>
    <t xml:space="preserve">       [EHDPP    0.353969</t>
  </si>
  <si>
    <t xml:space="preserve">       [EHDPP    0.353953</t>
  </si>
  <si>
    <t xml:space="preserve">       [EHDPP    0.355547</t>
  </si>
  <si>
    <t xml:space="preserve">       [EHDPP    0.421022</t>
  </si>
  <si>
    <t xml:space="preserve">       [EHDPP    0.419694</t>
  </si>
  <si>
    <t xml:space="preserve">       [EHDPP    0.420684</t>
  </si>
  <si>
    <t xml:space="preserve">       [EHDPP    0.47308</t>
  </si>
  <si>
    <t xml:space="preserve">       [EHDPP    0.473081</t>
  </si>
  <si>
    <t xml:space="preserve">       [EHDPP    0.481323</t>
  </si>
  <si>
    <t xml:space="preserve">       [EHDPP    0.474252</t>
  </si>
  <si>
    <t xml:space="preserve">       [EHDPP    0.681141</t>
  </si>
  <si>
    <t xml:space="preserve">       [EHDPP    0.68114</t>
  </si>
  <si>
    <t xml:space="preserve">       [EHDPP    0.567769</t>
  </si>
  <si>
    <t xml:space="preserve">       [EHDPP    0.570329</t>
  </si>
  <si>
    <t xml:space="preserve">       [EHDPP    0.576669</t>
  </si>
  <si>
    <t xml:space="preserve">       [EHDPP    0.576699</t>
  </si>
  <si>
    <t xml:space="preserve">       [EHDPP    0.569592</t>
  </si>
  <si>
    <t xml:space="preserve">       [EHDPP    0.550247</t>
  </si>
  <si>
    <t xml:space="preserve">       [EHDPP    0.550251</t>
  </si>
  <si>
    <t xml:space="preserve">       [EHDPP    0.549586</t>
  </si>
  <si>
    <t xml:space="preserve">       [EHDPP    0.549587</t>
  </si>
  <si>
    <t xml:space="preserve">       [EHDPP    0.553003</t>
  </si>
  <si>
    <t xml:space="preserve">       [EHDPP    0.035469</t>
  </si>
  <si>
    <t xml:space="preserve">       [EHDPP    0.028089</t>
  </si>
  <si>
    <t xml:space="preserve">       [EHDPP    0.028092</t>
  </si>
  <si>
    <t xml:space="preserve"> EHDPP    0.64603</t>
  </si>
  <si>
    <t xml:space="preserve"> EHDPP    0.646046</t>
  </si>
  <si>
    <t xml:space="preserve"> 'Urx']</t>
  </si>
  <si>
    <t xml:space="preserve">        'LAI']</t>
  </si>
  <si>
    <t xml:space="preserve"> 'kcw']</t>
  </si>
  <si>
    <t xml:space="preserve"> EHDPP    0.644452</t>
  </si>
  <si>
    <t xml:space="preserve"> EHDPP    0.578976</t>
  </si>
  <si>
    <t xml:space="preserve"> 'Ea']</t>
  </si>
  <si>
    <t xml:space="preserve"> EHDPP    0.580304</t>
  </si>
  <si>
    <t xml:space="preserve"> EHDPP    0.579313</t>
  </si>
  <si>
    <t xml:space="preserve"> EHDPP    0.526917</t>
  </si>
  <si>
    <t xml:space="preserve"> EHDPP    0.526916</t>
  </si>
  <si>
    <t xml:space="preserve">        'ksa']</t>
  </si>
  <si>
    <t xml:space="preserve"> EHDPP    0.518674</t>
  </si>
  <si>
    <t xml:space="preserve"> EHDPP    0.525744</t>
  </si>
  <si>
    <t xml:space="preserve"> 'U42']</t>
  </si>
  <si>
    <t xml:space="preserve"> EHDPP    0.317373</t>
  </si>
  <si>
    <t xml:space="preserve"> EHDPP    0.317895</t>
  </si>
  <si>
    <t xml:space="preserve"> EHDPP    0.431265</t>
  </si>
  <si>
    <t xml:space="preserve"> EHDPP    0.428706</t>
  </si>
  <si>
    <t xml:space="preserve"> EHDPP    0.422381</t>
  </si>
  <si>
    <t xml:space="preserve"> EHDPP    0.422376</t>
  </si>
  <si>
    <t xml:space="preserve"> EHDPP    0.429484</t>
  </si>
  <si>
    <t xml:space="preserve"> EHDPP    0.448829</t>
  </si>
  <si>
    <t xml:space="preserve"> EHDPP    0.448825</t>
  </si>
  <si>
    <t xml:space="preserve"> EHDPP    0.44949</t>
  </si>
  <si>
    <t xml:space="preserve">        'Sfc']</t>
  </si>
  <si>
    <t xml:space="preserve"> EHDPP    0.449489</t>
  </si>
  <si>
    <t xml:space="preserve"> EHDPP    0.446075</t>
  </si>
  <si>
    <t xml:space="preserve"> EHDPP    0.128643</t>
  </si>
  <si>
    <t xml:space="preserve"> EHDPP    0.134366</t>
  </si>
  <si>
    <t xml:space="preserve"> 'Koc']</t>
  </si>
  <si>
    <t xml:space="preserve">        'kwe']</t>
  </si>
  <si>
    <t xml:space="preserve"> EHDPP    0.13435</t>
  </si>
  <si>
    <t xml:space="preserve"> EHDPP    0.134284</t>
  </si>
  <si>
    <t xml:space="preserve">        'kxw']</t>
  </si>
  <si>
    <t xml:space="preserve">        'k_rd']]</t>
  </si>
  <si>
    <t xml:space="preserve"> dtype=object)</t>
  </si>
  <si>
    <t>array([[EHDPP    0.286046</t>
  </si>
  <si>
    <t xml:space="preserve">       [EHDPP    0.286046</t>
  </si>
  <si>
    <t xml:space="preserve">       [EHDPP    0.286047</t>
  </si>
  <si>
    <t xml:space="preserve">       [EHDPP    0.387098</t>
  </si>
  <si>
    <t xml:space="preserve">       [EHDPP    0.382641</t>
  </si>
  <si>
    <t xml:space="preserve">       [EHDPP    0.371758</t>
  </si>
  <si>
    <t xml:space="preserve">       [EHDPP    0.371757</t>
  </si>
  <si>
    <t xml:space="preserve">       [EHDPP    0.371756</t>
  </si>
  <si>
    <t xml:space="preserve">       [EHDPP    0.372877</t>
  </si>
  <si>
    <t xml:space="preserve">       [EHDPP    0.372871</t>
  </si>
  <si>
    <t xml:space="preserve">       [EHDPP    0.372825</t>
  </si>
  <si>
    <t xml:space="preserve">       [EHDPP    0.36772</t>
  </si>
  <si>
    <t xml:space="preserve">       [EHDPP    0.367814</t>
  </si>
  <si>
    <t xml:space="preserve">       [EHDPP    0.366162</t>
  </si>
  <si>
    <t xml:space="preserve">       [EHDPP    0.279074</t>
  </si>
  <si>
    <t xml:space="preserve">       [EHDPP    0.279869</t>
  </si>
  <si>
    <t xml:space="preserve">       [EHDPP    0.294914</t>
  </si>
  <si>
    <t xml:space="preserve">       [EHDPP    0.297471</t>
  </si>
  <si>
    <t xml:space="preserve">       [EHDPP    0.35691</t>
  </si>
  <si>
    <t xml:space="preserve">       [EHDPP    0.351266</t>
  </si>
  <si>
    <t xml:space="preserve">       [EHDPP    0.422593</t>
  </si>
  <si>
    <t xml:space="preserve">       [EHDPP    0.422627</t>
  </si>
  <si>
    <t xml:space="preserve">       [EHDPP    0.394665</t>
  </si>
  <si>
    <t xml:space="preserve"> EHDPP    0.713925</t>
  </si>
  <si>
    <t xml:space="preserve"> EHDPP    0.713924</t>
  </si>
  <si>
    <t xml:space="preserve"> EHDPP    0.612347</t>
  </si>
  <si>
    <t xml:space="preserve"> EHDPP    0.616809</t>
  </si>
  <si>
    <t xml:space="preserve"> EHDPP    0.627692</t>
  </si>
  <si>
    <t xml:space="preserve"> EHDPP    0.627693</t>
  </si>
  <si>
    <t xml:space="preserve"> EHDPP    0.627694</t>
  </si>
  <si>
    <t xml:space="preserve"> EHDPP    0.626573</t>
  </si>
  <si>
    <t xml:space="preserve"> EHDPP    0.626579</t>
  </si>
  <si>
    <t xml:space="preserve"> EHDPP    0.626565</t>
  </si>
  <si>
    <t xml:space="preserve">        'kmw']</t>
  </si>
  <si>
    <t xml:space="preserve"> EHDPP    0.63167</t>
  </si>
  <si>
    <t xml:space="preserve"> EHDPP    0.631355</t>
  </si>
  <si>
    <t xml:space="preserve"> EHDPP    0.631447</t>
  </si>
  <si>
    <t xml:space="preserve"> EHDPP    0.6331</t>
  </si>
  <si>
    <t xml:space="preserve"> EHDPP    0.720005</t>
  </si>
  <si>
    <t xml:space="preserve">        'Ilw']</t>
  </si>
  <si>
    <t xml:space="preserve"> EHDPP    0.719209</t>
  </si>
  <si>
    <t xml:space="preserve"> EHDPP    0.704164</t>
  </si>
  <si>
    <t xml:space="preserve"> 'Ifw']</t>
  </si>
  <si>
    <t xml:space="preserve"> EHDPP    0.701607</t>
  </si>
  <si>
    <t xml:space="preserve"> EHDPP    0.701625</t>
  </si>
  <si>
    <t xml:space="preserve"> EHDPP    0.642186</t>
  </si>
  <si>
    <t xml:space="preserve">        'Rlf']</t>
  </si>
  <si>
    <t xml:space="preserve"> EHDPP    0.648169</t>
  </si>
  <si>
    <t xml:space="preserve"> EHDPP    0.576836</t>
  </si>
  <si>
    <t xml:space="preserve"> 'Udx']</t>
  </si>
  <si>
    <t xml:space="preserve"> EHDPP    0.57684</t>
  </si>
  <si>
    <t xml:space="preserve"> EHDPP    0.604807</t>
  </si>
  <si>
    <t>array([[EHDPP    0.135928</t>
  </si>
  <si>
    <t xml:space="preserve">       [EHDPP    0.135929</t>
  </si>
  <si>
    <t xml:space="preserve">       [EHDPP    0.136257</t>
  </si>
  <si>
    <t xml:space="preserve">       [EHDPP    0.137181</t>
  </si>
  <si>
    <t xml:space="preserve">       [EHDPP    0.173988</t>
  </si>
  <si>
    <t xml:space="preserve">       [EHDPP    0.173993</t>
  </si>
  <si>
    <t xml:space="preserve">       [EHDPP    0.17365</t>
  </si>
  <si>
    <t xml:space="preserve">       [EHDPP    0.173656</t>
  </si>
  <si>
    <t xml:space="preserve">       [EHDPP    0.252726</t>
  </si>
  <si>
    <t xml:space="preserve">       [EHDPP    0.306419</t>
  </si>
  <si>
    <t xml:space="preserve">       [EHDPP    0.299565</t>
  </si>
  <si>
    <t xml:space="preserve">       [EHDPP    0.300501</t>
  </si>
  <si>
    <t xml:space="preserve">       [EHDPP    0.301755</t>
  </si>
  <si>
    <t xml:space="preserve">       [EHDPP    0.322994</t>
  </si>
  <si>
    <t xml:space="preserve">       [EHDPP    0.321623</t>
  </si>
  <si>
    <t xml:space="preserve">       [EHDPP    0.321624</t>
  </si>
  <si>
    <t xml:space="preserve">       [EHDPP    0.327529</t>
  </si>
  <si>
    <t xml:space="preserve">       [EHDPP    0.111423</t>
  </si>
  <si>
    <t xml:space="preserve">       [EHDPP    0.11376</t>
  </si>
  <si>
    <t xml:space="preserve">       [EHDPP    0.114295</t>
  </si>
  <si>
    <t xml:space="preserve">       [EHDPP    0.047092</t>
  </si>
  <si>
    <t xml:space="preserve">       [EHDPP    0.054949</t>
  </si>
  <si>
    <t xml:space="preserve">       [EHDPP    0.054954</t>
  </si>
  <si>
    <t xml:space="preserve"> EHDPP    0.864072</t>
  </si>
  <si>
    <t xml:space="preserve"> EHDPP    0.864071</t>
  </si>
  <si>
    <t xml:space="preserve"> EHDPP    0.863743</t>
  </si>
  <si>
    <t xml:space="preserve"> EHDPP    0.862818</t>
  </si>
  <si>
    <t xml:space="preserve"> EHDPP    0.826012</t>
  </si>
  <si>
    <t xml:space="preserve"> EHDPP    0.826007</t>
  </si>
  <si>
    <t xml:space="preserve"> EHDPP    0.82635</t>
  </si>
  <si>
    <t xml:space="preserve"> EHDPP    0.826344</t>
  </si>
  <si>
    <t xml:space="preserve"> EHDPP    0.747151</t>
  </si>
  <si>
    <t xml:space="preserve"> EHDPP    0.693457</t>
  </si>
  <si>
    <t xml:space="preserve"> EHDPP    0.700311</t>
  </si>
  <si>
    <t xml:space="preserve"> EHDPP    0.699375</t>
  </si>
  <si>
    <t xml:space="preserve"> EHDPP    0.698121</t>
  </si>
  <si>
    <t xml:space="preserve"> EHDPP    0.676881</t>
  </si>
  <si>
    <t xml:space="preserve"> EHDPP    0.678252</t>
  </si>
  <si>
    <t xml:space="preserve"> EHDPP    0.678251</t>
  </si>
  <si>
    <t xml:space="preserve"> EHDPP    0.672346</t>
  </si>
  <si>
    <t xml:space="preserve"> EHDPP    0.672345</t>
  </si>
  <si>
    <t xml:space="preserve"> EHDPP    0.887071</t>
  </si>
  <si>
    <t xml:space="preserve"> EHDPP    0.884737</t>
  </si>
  <si>
    <t xml:space="preserve"> EHDPP    0.884203</t>
  </si>
  <si>
    <t xml:space="preserve"> EHDPP    0.18077</t>
  </si>
  <si>
    <t xml:space="preserve"> EHDPP    0.172926</t>
  </si>
  <si>
    <t xml:space="preserve"> EHDPP    0.172866</t>
  </si>
  <si>
    <t xml:space="preserve">        'VFrootcyl']]</t>
  </si>
  <si>
    <t xml:space="preserve"> dtype=object</t>
  </si>
  <si>
    <t>array([[EHDPP    0.005107</t>
  </si>
  <si>
    <t xml:space="preserve">       [EHDPP    0.005107</t>
  </si>
  <si>
    <t xml:space="preserve">       [EHDPP    0.005233</t>
  </si>
  <si>
    <t xml:space="preserve">       [EHDPP    0.005136</t>
  </si>
  <si>
    <t xml:space="preserve">       [EHDPP    0.005135</t>
  </si>
  <si>
    <t xml:space="preserve">       [EHDPP    0.005225</t>
  </si>
  <si>
    <t xml:space="preserve">       [EHDPP    0.01308</t>
  </si>
  <si>
    <t xml:space="preserve">       [EHDPP    0.013698</t>
  </si>
  <si>
    <t xml:space="preserve">       [EHDPP    0.013589</t>
  </si>
  <si>
    <t xml:space="preserve">       [EHDPP    0.023663</t>
  </si>
  <si>
    <t xml:space="preserve">       [EHDPP    0.118549</t>
  </si>
  <si>
    <t xml:space="preserve">       [EHDPP    0.115636</t>
  </si>
  <si>
    <t xml:space="preserve">       [EHDPP    0.113464</t>
  </si>
  <si>
    <t xml:space="preserve">       [EHDPP    0.237717</t>
  </si>
  <si>
    <t xml:space="preserve">       [EHDPP    0.483963</t>
  </si>
  <si>
    <t xml:space="preserve">       [EHDPP    0.486725</t>
  </si>
  <si>
    <t xml:space="preserve">       [EHDPP    0.486727</t>
  </si>
  <si>
    <t xml:space="preserve">       [EHDPP    0.489766</t>
  </si>
  <si>
    <t xml:space="preserve">       [EHDPP    0.49655</t>
  </si>
  <si>
    <t xml:space="preserve">       [EHDPP    0.677012</t>
  </si>
  <si>
    <t xml:space="preserve">       [EHDPP    0.678314</t>
  </si>
  <si>
    <t xml:space="preserve"> EHDPP    0.994892</t>
  </si>
  <si>
    <t xml:space="preserve"> EHDPP    0.994766</t>
  </si>
  <si>
    <t xml:space="preserve"> EHDPP    0.994863</t>
  </si>
  <si>
    <t xml:space="preserve"> EHDPP    0.994864</t>
  </si>
  <si>
    <t xml:space="preserve"> EHDPP    0.994672</t>
  </si>
  <si>
    <t xml:space="preserve"> EHDPP    0.986818</t>
  </si>
  <si>
    <t xml:space="preserve"> EHDPP    0.9862</t>
  </si>
  <si>
    <t xml:space="preserve"> EHDPP    0.986309</t>
  </si>
  <si>
    <t xml:space="preserve"> EHDPP    0.97613</t>
  </si>
  <si>
    <t xml:space="preserve"> EHDPP    0.881254</t>
  </si>
  <si>
    <t xml:space="preserve"> EHDPP    0.884168</t>
  </si>
  <si>
    <t xml:space="preserve"> EHDPP    0.886339</t>
  </si>
  <si>
    <t xml:space="preserve"> EHDPP    0.76207</t>
  </si>
  <si>
    <t xml:space="preserve"> EHDPP    0.515893</t>
  </si>
  <si>
    <t xml:space="preserve"> EHDPP    0.51313</t>
  </si>
  <si>
    <t xml:space="preserve"> 'kma']</t>
  </si>
  <si>
    <t xml:space="preserve"> EHDPP    0.513128</t>
  </si>
  <si>
    <t xml:space="preserve"> EHDPP    0.510087</t>
  </si>
  <si>
    <t xml:space="preserve">        'Kn2']</t>
  </si>
  <si>
    <t xml:space="preserve"> EHDPP    0.503303</t>
  </si>
  <si>
    <t xml:space="preserve"> EHDPP    0.322843</t>
  </si>
  <si>
    <t xml:space="preserve"> EHDPP    0.32154</t>
  </si>
  <si>
    <t xml:space="preserve"> 'Up']]</t>
  </si>
  <si>
    <t>array([[EHDPP    0.146382</t>
  </si>
  <si>
    <t xml:space="preserve">       [EHDPP    0.146382</t>
  </si>
  <si>
    <t xml:space="preserve">       [EHDPP    0.146386</t>
  </si>
  <si>
    <t xml:space="preserve">       [EHDPP    0.04897</t>
  </si>
  <si>
    <t xml:space="preserve">       [EHDPP    0.049402</t>
  </si>
  <si>
    <t xml:space="preserve">       [EHDPP    0.049558</t>
  </si>
  <si>
    <t xml:space="preserve">       [EHDPP    0.148318</t>
  </si>
  <si>
    <t xml:space="preserve">       [EHDPP    0.149333</t>
  </si>
  <si>
    <t xml:space="preserve">       [EHDPP    0.150332</t>
  </si>
  <si>
    <t xml:space="preserve">       [EHDPP    0.149202</t>
  </si>
  <si>
    <t xml:space="preserve">       [EHDPP    0.14856</t>
  </si>
  <si>
    <t xml:space="preserve">       [EHDPP    0.095737</t>
  </si>
  <si>
    <t xml:space="preserve">       [EHDPP    0.052418</t>
  </si>
  <si>
    <t xml:space="preserve">       [EHDPP    0.052372</t>
  </si>
  <si>
    <t xml:space="preserve">       [EHDPP    0.053382</t>
  </si>
  <si>
    <t xml:space="preserve">       [EHDPP    0.284336</t>
  </si>
  <si>
    <t xml:space="preserve">       [EHDPP    0.272398</t>
  </si>
  <si>
    <t xml:space="preserve">       [EHDPP    0.270668</t>
  </si>
  <si>
    <t xml:space="preserve">       [EHDPP    0.304666</t>
  </si>
  <si>
    <t xml:space="preserve">       [EHDPP    0.304825</t>
  </si>
  <si>
    <t xml:space="preserve">       [EHDPP    0.465036</t>
  </si>
  <si>
    <t xml:space="preserve"> EHDPP    0.853423</t>
  </si>
  <si>
    <t xml:space="preserve"> EHDPP    0.848561</t>
  </si>
  <si>
    <t xml:space="preserve"> EHDPP    0.945388</t>
  </si>
  <si>
    <t xml:space="preserve"> EHDPP    0.944939</t>
  </si>
  <si>
    <t xml:space="preserve"> EHDPP    0.944785</t>
  </si>
  <si>
    <t xml:space="preserve"> EHDPP    0.846609</t>
  </si>
  <si>
    <t xml:space="preserve"> EHDPP    0.8456</t>
  </si>
  <si>
    <t xml:space="preserve"> EHDPP    0.844607</t>
  </si>
  <si>
    <t xml:space="preserve"> EHDPP    0.850498</t>
  </si>
  <si>
    <t xml:space="preserve"> EHDPP    0.85114</t>
  </si>
  <si>
    <t xml:space="preserve"> EHDPP    0.903951</t>
  </si>
  <si>
    <t xml:space="preserve"> EHDPP    0.947366</t>
  </si>
  <si>
    <t xml:space="preserve"> EHDPP    0.947412</t>
  </si>
  <si>
    <t xml:space="preserve"> EHDPP    0.946403</t>
  </si>
  <si>
    <t xml:space="preserve"> EHDPP    0.715663</t>
  </si>
  <si>
    <t xml:space="preserve"> EHDPP    0.7276</t>
  </si>
  <si>
    <t xml:space="preserve"> EHDPP    0.727601</t>
  </si>
  <si>
    <t xml:space="preserve"> EHDPP    0.729331</t>
  </si>
  <si>
    <t xml:space="preserve"> EHDPP    0.695333</t>
  </si>
  <si>
    <t xml:space="preserve"> EHDPP    0.695174</t>
  </si>
  <si>
    <t xml:space="preserve"> EHDPP    0.534962</t>
  </si>
  <si>
    <t xml:space="preserve"> EHDPP    0.534961</t>
  </si>
  <si>
    <t xml:space="preserve">        'k_sg']]</t>
  </si>
  <si>
    <t>array([[EHDPP    0.03753</t>
  </si>
  <si>
    <t xml:space="preserve">       [EHDPP    0.036871</t>
  </si>
  <si>
    <t xml:space="preserve">       [EHDPP    0.036884</t>
  </si>
  <si>
    <t xml:space="preserve">       [EHDPP    0.402004</t>
  </si>
  <si>
    <t xml:space="preserve">       [EHDPP    0.342338</t>
  </si>
  <si>
    <t xml:space="preserve">       [EHDPP    0.280095</t>
  </si>
  <si>
    <t xml:space="preserve">       [EHDPP    0.272551</t>
  </si>
  <si>
    <t xml:space="preserve">       [EHDPP    0.342137</t>
  </si>
  <si>
    <t xml:space="preserve">       [EHDPP    0.34213</t>
  </si>
  <si>
    <t xml:space="preserve">       [EHDPP    0.294662</t>
  </si>
  <si>
    <t xml:space="preserve">       [EHDPP    0.294661</t>
  </si>
  <si>
    <t xml:space="preserve">       [EHDPP    0.434732</t>
  </si>
  <si>
    <t xml:space="preserve">       [EHDPP    0.442637</t>
  </si>
  <si>
    <t xml:space="preserve">       [EHDPP    0.445322</t>
  </si>
  <si>
    <t xml:space="preserve">       [EHDPP    0.290647</t>
  </si>
  <si>
    <t xml:space="preserve">       [EHDPP    0.290635</t>
  </si>
  <si>
    <t xml:space="preserve">       [EHDPP    0.296482</t>
  </si>
  <si>
    <t xml:space="preserve">       [EHDPP    0.300856</t>
  </si>
  <si>
    <t xml:space="preserve">       [EHDPP    0.305075</t>
  </si>
  <si>
    <t xml:space="preserve">       [EHDPP    0.307973</t>
  </si>
  <si>
    <t xml:space="preserve">       [EHDPP    0.307976</t>
  </si>
  <si>
    <t xml:space="preserve"> EHDPP    0.962332</t>
  </si>
  <si>
    <t xml:space="preserve"> EHDPP    0.962991</t>
  </si>
  <si>
    <t xml:space="preserve"> EHDPP    0.962978</t>
  </si>
  <si>
    <t xml:space="preserve"> EHDPP    0.597849</t>
  </si>
  <si>
    <t xml:space="preserve"> EHDPP    0.657661</t>
  </si>
  <si>
    <t xml:space="preserve"> EHDPP    0.719905</t>
  </si>
  <si>
    <t xml:space="preserve"> EHDPP    0.727449</t>
  </si>
  <si>
    <t xml:space="preserve"> EHDPP    0.657863</t>
  </si>
  <si>
    <t xml:space="preserve"> EHDPP    0.65787</t>
  </si>
  <si>
    <t xml:space="preserve"> EHDPP    0.705338</t>
  </si>
  <si>
    <t xml:space="preserve"> EHDPP    0.565267</t>
  </si>
  <si>
    <t xml:space="preserve"> EHDPP    0.557363</t>
  </si>
  <si>
    <t xml:space="preserve"> EHDPP    0.554678</t>
  </si>
  <si>
    <t xml:space="preserve"> EHDPP    0.709353</t>
  </si>
  <si>
    <t xml:space="preserve"> EHDPP    0.709364</t>
  </si>
  <si>
    <t xml:space="preserve"> EHDPP    0.703517</t>
  </si>
  <si>
    <t xml:space="preserve"> EHDPP    0.699144</t>
  </si>
  <si>
    <t xml:space="preserve"> EHDPP    0.694925</t>
  </si>
  <si>
    <t xml:space="preserve"> EHDPP    0.692027</t>
  </si>
  <si>
    <t xml:space="preserve"> EHDPP    0.692023</t>
  </si>
  <si>
    <t xml:space="preserve">        'If_sw']]</t>
  </si>
  <si>
    <t>array([[EHDPP    0.609894</t>
  </si>
  <si>
    <t xml:space="preserve">       [EHDPP    0.609894</t>
  </si>
  <si>
    <t xml:space="preserve">       [EHDPP    0.613283</t>
  </si>
  <si>
    <t xml:space="preserve">       [EHDPP    0.609731</t>
  </si>
  <si>
    <t xml:space="preserve">       [EHDPP    0.609675</t>
  </si>
  <si>
    <t xml:space="preserve">       [EHDPP    0.11941</t>
  </si>
  <si>
    <t xml:space="preserve">       [EHDPP    0.112142</t>
  </si>
  <si>
    <t xml:space="preserve">       [EHDPP    0.092374</t>
  </si>
  <si>
    <t xml:space="preserve">       [EHDPP    0.092314</t>
  </si>
  <si>
    <t xml:space="preserve">       [EHDPP    0.0774</t>
  </si>
  <si>
    <t xml:space="preserve">       [EHDPP    0.078945</t>
  </si>
  <si>
    <t xml:space="preserve">       [EHDPP    0.078946</t>
  </si>
  <si>
    <t xml:space="preserve">       [EHDPP    0.10268</t>
  </si>
  <si>
    <t xml:space="preserve">       [EHDPP    0.102247</t>
  </si>
  <si>
    <t xml:space="preserve">       [EHDPP    0.046319</t>
  </si>
  <si>
    <t xml:space="preserve">       [EHDPP    0.018317</t>
  </si>
  <si>
    <t xml:space="preserve">       [EHDPP    0.018345</t>
  </si>
  <si>
    <t xml:space="preserve">       [EHDPP    0.019667</t>
  </si>
  <si>
    <t xml:space="preserve">       [EHDPP    0.01967</t>
  </si>
  <si>
    <t xml:space="preserve">       [EHDPP    0.019111</t>
  </si>
  <si>
    <t xml:space="preserve">       [EHDPP    0.020256</t>
  </si>
  <si>
    <t xml:space="preserve"> EHDPP    0.389416</t>
  </si>
  <si>
    <t xml:space="preserve"> EHDPP    0.386027</t>
  </si>
  <si>
    <t xml:space="preserve"> EHDPP    0.389579</t>
  </si>
  <si>
    <t xml:space="preserve"> EHDPP    0.389581</t>
  </si>
  <si>
    <t xml:space="preserve"> EHDPP    0.880233</t>
  </si>
  <si>
    <t xml:space="preserve"> EHDPP    0.8875</t>
  </si>
  <si>
    <t xml:space="preserve"> EHDPP    0.907263</t>
  </si>
  <si>
    <t xml:space="preserve"> EHDPP    0.907269</t>
  </si>
  <si>
    <t xml:space="preserve"> EHDPP    0.907329</t>
  </si>
  <si>
    <t xml:space="preserve"> EHDPP    0.907534</t>
  </si>
  <si>
    <t xml:space="preserve"> EHDPP    0.922449</t>
  </si>
  <si>
    <t xml:space="preserve"> EHDPP    0.920904</t>
  </si>
  <si>
    <t xml:space="preserve"> EHDPP    0.920908</t>
  </si>
  <si>
    <t xml:space="preserve"> EHDPP    0.897174</t>
  </si>
  <si>
    <t xml:space="preserve"> EHDPP    0.897607</t>
  </si>
  <si>
    <t xml:space="preserve"> EHDPP    0.953681</t>
  </si>
  <si>
    <t xml:space="preserve"> EHDPP    0.981683</t>
  </si>
  <si>
    <t xml:space="preserve"> EHDPP    0.981655</t>
  </si>
  <si>
    <t xml:space="preserve"> EHDPP    0.98033</t>
  </si>
  <si>
    <t xml:space="preserve"> EHDPP    0.980326</t>
  </si>
  <si>
    <t xml:space="preserve"> EHDPP    0.980886</t>
  </si>
  <si>
    <t xml:space="preserve"> EHDPP    0.979732</t>
  </si>
  <si>
    <t xml:space="preserve">        'OHConc']]</t>
  </si>
  <si>
    <t>array([[EHDPP    0.050727</t>
  </si>
  <si>
    <t xml:space="preserve">       [EHDPP    0.050727</t>
  </si>
  <si>
    <t xml:space="preserve">       [EHDPP    0.061633</t>
  </si>
  <si>
    <t xml:space="preserve">       [EHDPP    0.055328</t>
  </si>
  <si>
    <t xml:space="preserve">       [EHDPP    0.055329</t>
  </si>
  <si>
    <t xml:space="preserve">       [EHDPP    0.037755</t>
  </si>
  <si>
    <t xml:space="preserve">       [EHDPP    0.037739</t>
  </si>
  <si>
    <t xml:space="preserve">       [EHDPP    0.039236</t>
  </si>
  <si>
    <t xml:space="preserve">       [EHDPP    0.039143</t>
  </si>
  <si>
    <t xml:space="preserve">       [EHDPP    0.040949</t>
  </si>
  <si>
    <t xml:space="preserve">       [EHDPP    0.219016</t>
  </si>
  <si>
    <t xml:space="preserve">       [EHDPP    0.217191</t>
  </si>
  <si>
    <t xml:space="preserve">       [EHDPP    0.223842</t>
  </si>
  <si>
    <t xml:space="preserve">       [EHDPP    0.224508</t>
  </si>
  <si>
    <t xml:space="preserve">       [EHDPP    0.224735</t>
  </si>
  <si>
    <t xml:space="preserve">       [EHDPP    0.224069</t>
  </si>
  <si>
    <t xml:space="preserve">       [EHDPP    0.257611</t>
  </si>
  <si>
    <t xml:space="preserve">       [EHDPP    0.248142</t>
  </si>
  <si>
    <t xml:space="preserve">       [EHDPP    0.24932</t>
  </si>
  <si>
    <t xml:space="preserve">       [EHDPP    0.246432</t>
  </si>
  <si>
    <t xml:space="preserve">       [EHDPP    0.413246</t>
  </si>
  <si>
    <t>array([[EHDPP    0.087578</t>
  </si>
  <si>
    <t xml:space="preserve">       [EHDPP    0.087578</t>
  </si>
  <si>
    <t xml:space="preserve">       [EHDPP    0.086645</t>
  </si>
  <si>
    <t xml:space="preserve">       [EHDPP    0.086824</t>
  </si>
  <si>
    <t xml:space="preserve">       [EHDPP    0.082534</t>
  </si>
  <si>
    <t xml:space="preserve">       [EHDPP    0.082533</t>
  </si>
  <si>
    <t xml:space="preserve">       [EHDPP    0.193711</t>
  </si>
  <si>
    <t xml:space="preserve">       [EHDPP    0.193729</t>
  </si>
  <si>
    <t xml:space="preserve">       [EHDPP    0.357364</t>
  </si>
  <si>
    <t xml:space="preserve">       [EHDPP    0.315744</t>
  </si>
  <si>
    <t xml:space="preserve">       [EHDPP    0.315745</t>
  </si>
  <si>
    <t xml:space="preserve">       [EHDPP    0.316155</t>
  </si>
  <si>
    <t xml:space="preserve">       [EHDPP    0.315746</t>
  </si>
  <si>
    <t xml:space="preserve">       [EHDPP    0.314167</t>
  </si>
  <si>
    <t xml:space="preserve">       [EHDPP    0.160391</t>
  </si>
  <si>
    <t xml:space="preserve">       [EHDPP    0.160397</t>
  </si>
  <si>
    <t xml:space="preserve">       [EHDPP    0.217401</t>
  </si>
  <si>
    <t xml:space="preserve">       [EHDPP    0.211143</t>
  </si>
  <si>
    <t xml:space="preserve">       [EHDPP    0.204367</t>
  </si>
  <si>
    <t>In [92]:</t>
  </si>
  <si>
    <t xml:space="preserve"> EHDPP    0.912315</t>
  </si>
  <si>
    <t xml:space="preserve"> EHDPP    0.913249</t>
  </si>
  <si>
    <t xml:space="preserve"> EHDPP    0.913069</t>
  </si>
  <si>
    <t xml:space="preserve"> EHDPP    0.917359</t>
  </si>
  <si>
    <t xml:space="preserve"> EHDPP    0.91736</t>
  </si>
  <si>
    <t xml:space="preserve"> EHDPP    0.917361</t>
  </si>
  <si>
    <t xml:space="preserve"> EHDPP    0.806154</t>
  </si>
  <si>
    <t xml:space="preserve"> EHDPP    0.806153</t>
  </si>
  <si>
    <t xml:space="preserve"> EHDPP    0.806135</t>
  </si>
  <si>
    <t xml:space="preserve"> EHDPP    0.642495</t>
  </si>
  <si>
    <t xml:space="preserve"> EHDPP    0.684115</t>
  </si>
  <si>
    <t xml:space="preserve"> EHDPP    0.684114</t>
  </si>
  <si>
    <t xml:space="preserve"> EHDPP    0.684113</t>
  </si>
  <si>
    <t xml:space="preserve"> EHDPP    0.683704</t>
  </si>
  <si>
    <t xml:space="preserve"> EHDPP    0.68569</t>
  </si>
  <si>
    <t xml:space="preserve"> EHDPP    0.839609</t>
  </si>
  <si>
    <t xml:space="preserve"> EHDPP    0.839603</t>
  </si>
  <si>
    <t xml:space="preserve"> EHDPP    0.782599</t>
  </si>
  <si>
    <t xml:space="preserve"> EHDPP    0.788857</t>
  </si>
  <si>
    <t xml:space="preserve"> EHDPP    0.795633</t>
  </si>
  <si>
    <t xml:space="preserve">        'Emax']]</t>
  </si>
  <si>
    <t>np.save('Bstar_20210516_T3610'</t>
  </si>
  <si>
    <t>Bstar</t>
  </si>
  <si>
    <t>allow_pickle=True)</t>
  </si>
  <si>
    <t>array([[EHDPP    0.417443</t>
  </si>
  <si>
    <t xml:space="preserve">       [EHDPP    0.417443</t>
  </si>
  <si>
    <t xml:space="preserve">       [EHDPP    0.257593</t>
  </si>
  <si>
    <t xml:space="preserve">       [EHDPP    0.447403</t>
  </si>
  <si>
    <t xml:space="preserve">       [EHDPP    0.359712</t>
  </si>
  <si>
    <t xml:space="preserve">       [EHDPP    0.416144</t>
  </si>
  <si>
    <t xml:space="preserve">       [EHDPP    0.432165</t>
  </si>
  <si>
    <t xml:space="preserve">       [EHDPP    0.499913</t>
  </si>
  <si>
    <t xml:space="preserve">       [EHDPP    0.499363</t>
  </si>
  <si>
    <t xml:space="preserve">       [EHDPP    0.087586</t>
  </si>
  <si>
    <t xml:space="preserve">       [EHDPP    0.087588</t>
  </si>
  <si>
    <t xml:space="preserve">       [EHDPP    0.087118</t>
  </si>
  <si>
    <t xml:space="preserve">       [EHDPP    0.074445</t>
  </si>
  <si>
    <t xml:space="preserve">       [EHDPP    0.063371</t>
  </si>
  <si>
    <t xml:space="preserve">       [EHDPP    0.064045</t>
  </si>
  <si>
    <t xml:space="preserve">       [EHDPP    0.063612</t>
  </si>
  <si>
    <t xml:space="preserve">       [EHDPP    0.064196</t>
  </si>
  <si>
    <t xml:space="preserve">       [EHDPP    0.064591</t>
  </si>
  <si>
    <t xml:space="preserve">       [EHDPP    0.064118</t>
  </si>
  <si>
    <t xml:space="preserve"> EHDPP    0.582527</t>
  </si>
  <si>
    <t xml:space="preserve"> EHDPP    0.742378</t>
  </si>
  <si>
    <t xml:space="preserve"> EHDPP    0.552569</t>
  </si>
  <si>
    <t xml:space="preserve"> EHDPP    0.640259</t>
  </si>
  <si>
    <t xml:space="preserve"> EHDPP    0.583827</t>
  </si>
  <si>
    <t xml:space="preserve"> EHDPP    0.567807</t>
  </si>
  <si>
    <t xml:space="preserve"> EHDPP    0.500021</t>
  </si>
  <si>
    <t xml:space="preserve"> EHDPP    0.500571</t>
  </si>
  <si>
    <t xml:space="preserve"> EHDPP    0.906421</t>
  </si>
  <si>
    <t xml:space="preserve"> EHDPP    0.906419</t>
  </si>
  <si>
    <t xml:space="preserve"> EHDPP    0.912304</t>
  </si>
  <si>
    <t xml:space="preserve"> EHDPP    0.912773</t>
  </si>
  <si>
    <t xml:space="preserve"> EHDPP    0.925455</t>
  </si>
  <si>
    <t xml:space="preserve"> EHDPP    0.936528</t>
  </si>
  <si>
    <t xml:space="preserve"> EHDPP    0.935854</t>
  </si>
  <si>
    <t xml:space="preserve"> EHDPP    0.936287</t>
  </si>
  <si>
    <t xml:space="preserve"> EHDPP    0.935703</t>
  </si>
  <si>
    <t xml:space="preserve"> EHDPP    0.935308</t>
  </si>
  <si>
    <t xml:space="preserve"> EHDPP    0.935781</t>
  </si>
  <si>
    <t xml:space="preserve"> 'Sw']]</t>
  </si>
  <si>
    <t>array([[EHDPP    0.262693</t>
  </si>
  <si>
    <t xml:space="preserve">       [EHDPP    0.262693</t>
  </si>
  <si>
    <t xml:space="preserve">       [EHDPP    0.266831</t>
  </si>
  <si>
    <t xml:space="preserve">       [EHDPP    0.266823</t>
  </si>
  <si>
    <t xml:space="preserve">       [EHDPP    0.415017</t>
  </si>
  <si>
    <t xml:space="preserve">       [EHDPP    0.41856</t>
  </si>
  <si>
    <t xml:space="preserve">       [EHDPP    0.426299</t>
  </si>
  <si>
    <t xml:space="preserve">       [EHDPP    0.424245</t>
  </si>
  <si>
    <t xml:space="preserve">       [EHDPP    0.42409</t>
  </si>
  <si>
    <t xml:space="preserve">       [EHDPP    0.418486</t>
  </si>
  <si>
    <t xml:space="preserve">       [EHDPP    0.040987</t>
  </si>
  <si>
    <t xml:space="preserve">       [EHDPP    0.046202</t>
  </si>
  <si>
    <t xml:space="preserve">       [EHDPP    0.006274</t>
  </si>
  <si>
    <t xml:space="preserve">       [EHDPP    0.009434</t>
  </si>
  <si>
    <t xml:space="preserve">       [EHDPP    0.01899</t>
  </si>
  <si>
    <t xml:space="preserve">       [EHDPP    0.018562</t>
  </si>
  <si>
    <t xml:space="preserve">       [EHDPP    0.018561</t>
  </si>
  <si>
    <t xml:space="preserve">       [EHDPP    0.125313</t>
  </si>
  <si>
    <t xml:space="preserve">       [EHDPP    0.126097</t>
  </si>
  <si>
    <t xml:space="preserve"> EHDPP    0.737183</t>
  </si>
  <si>
    <t xml:space="preserve"> EHDPP    0.733045</t>
  </si>
  <si>
    <t xml:space="preserve"> EHDPP    0.733053</t>
  </si>
  <si>
    <t xml:space="preserve"> EHDPP    0.584859</t>
  </si>
  <si>
    <t xml:space="preserve"> EHDPP    0.581316</t>
  </si>
  <si>
    <t xml:space="preserve"> EHDPP    0.573577</t>
  </si>
  <si>
    <t xml:space="preserve"> EHDPP    0.575631</t>
  </si>
  <si>
    <t xml:space="preserve"> EHDPP    0.575786</t>
  </si>
  <si>
    <t xml:space="preserve"> EHDPP    0.58139</t>
  </si>
  <si>
    <t xml:space="preserve"> EHDPP    0.088645</t>
  </si>
  <si>
    <t xml:space="preserve"> EHDPP    0.08343</t>
  </si>
  <si>
    <t xml:space="preserve"> EHDPP    0.728358</t>
  </si>
  <si>
    <t xml:space="preserve"> EHDPP    0.725197</t>
  </si>
  <si>
    <t xml:space="preserve"> EHDPP    0.733276</t>
  </si>
  <si>
    <t xml:space="preserve"> EHDPP    0.733236</t>
  </si>
  <si>
    <t xml:space="preserve"> EHDPP    0.733665</t>
  </si>
  <si>
    <t xml:space="preserve"> EHDPP    0.7335</t>
  </si>
  <si>
    <t xml:space="preserve"> EHDPP    0.733501</t>
  </si>
  <si>
    <t xml:space="preserve"> EHDPP    0.874388</t>
  </si>
  <si>
    <t xml:space="preserve"> EHDPP    0.873605</t>
  </si>
  <si>
    <t xml:space="preserve"> 'Ks']]</t>
  </si>
  <si>
    <t>array([[EHDPP    0.290926</t>
  </si>
  <si>
    <t xml:space="preserve">       [EHDPP    0.289057</t>
  </si>
  <si>
    <t xml:space="preserve">       [EHDPP    0.289056</t>
  </si>
  <si>
    <t xml:space="preserve">       [EHDPP    0.311132</t>
  </si>
  <si>
    <t xml:space="preserve">       [EHDPP    0.311591</t>
  </si>
  <si>
    <t xml:space="preserve">       [EHDPP    0.327912</t>
  </si>
  <si>
    <t xml:space="preserve">       [EHDPP    0.15394</t>
  </si>
  <si>
    <t xml:space="preserve">       [EHDPP    0.155209</t>
  </si>
  <si>
    <t xml:space="preserve">       [EHDPP    0.102286</t>
  </si>
  <si>
    <t xml:space="preserve">       [EHDPP    0.194846</t>
  </si>
  <si>
    <t xml:space="preserve">       [EHDPP    0.000054</t>
  </si>
  <si>
    <t xml:space="preserve">       [EHDPP    0.001063</t>
  </si>
  <si>
    <t xml:space="preserve">       [EHDPP    0.001062</t>
  </si>
  <si>
    <t xml:space="preserve">       [EHDPP    0.00104</t>
  </si>
  <si>
    <t xml:space="preserve">       [EHDPP    0.004072</t>
  </si>
  <si>
    <t xml:space="preserve">       [EHDPP    0.004081</t>
  </si>
  <si>
    <t xml:space="preserve">       [EHDPP    0.002921</t>
  </si>
  <si>
    <t xml:space="preserve"> EHDPP    0.709044</t>
  </si>
  <si>
    <t xml:space="preserve"> EHDPP    0.710913</t>
  </si>
  <si>
    <t xml:space="preserve"> EHDPP    0.710914</t>
  </si>
  <si>
    <t xml:space="preserve"> EHDPP    0.688768</t>
  </si>
  <si>
    <t xml:space="preserve"> EHDPP    0.688308</t>
  </si>
  <si>
    <t xml:space="preserve"> EHDPP    0.671984</t>
  </si>
  <si>
    <t xml:space="preserve"> EHDPP    0.845938</t>
  </si>
  <si>
    <t xml:space="preserve"> EHDPP    0.845936</t>
  </si>
  <si>
    <t xml:space="preserve"> EHDPP    0.844668</t>
  </si>
  <si>
    <t xml:space="preserve"> EHDPP    0.897585</t>
  </si>
  <si>
    <t xml:space="preserve"> EHDPP    0.805036</t>
  </si>
  <si>
    <t xml:space="preserve"> EHDPP    0.805037</t>
  </si>
  <si>
    <t xml:space="preserve"> EHDPP    0.993266</t>
  </si>
  <si>
    <t xml:space="preserve"> EHDPP    0.993267</t>
  </si>
  <si>
    <t xml:space="preserve"> EHDPP    0.992265</t>
  </si>
  <si>
    <t xml:space="preserve"> EHDPP    0.992288</t>
  </si>
  <si>
    <t xml:space="preserve"> EHDPP    0.989275</t>
  </si>
  <si>
    <t xml:space="preserve"> EHDPP    0.995809</t>
  </si>
  <si>
    <t xml:space="preserve"> EHDPP    0.9958</t>
  </si>
  <si>
    <t xml:space="preserve"> EHDPP    0.996968</t>
  </si>
  <si>
    <t xml:space="preserve">        'thetam']]</t>
  </si>
  <si>
    <t>array([[EHDPP    0.031438</t>
  </si>
  <si>
    <t xml:space="preserve">       [EHDPP    0.030727</t>
  </si>
  <si>
    <t xml:space="preserve">       [EHDPP    0.030842</t>
  </si>
  <si>
    <t xml:space="preserve">       [EHDPP    0.516913</t>
  </si>
  <si>
    <t xml:space="preserve">       [EHDPP    0.493357</t>
  </si>
  <si>
    <t xml:space="preserve">       [EHDPP    0.424177</t>
  </si>
  <si>
    <t xml:space="preserve">       [EHDPP    0.498853</t>
  </si>
  <si>
    <t xml:space="preserve">       [EHDPP    0.297541</t>
  </si>
  <si>
    <t xml:space="preserve">       [EHDPP    0.295655</t>
  </si>
  <si>
    <t xml:space="preserve">       [EHDPP    0.297939</t>
  </si>
  <si>
    <t xml:space="preserve">       [EHDPP    0.332633</t>
  </si>
  <si>
    <t xml:space="preserve">       [EHDPP    0.053379</t>
  </si>
  <si>
    <t xml:space="preserve">       [EHDPP    0.05338</t>
  </si>
  <si>
    <t xml:space="preserve">       [EHDPP    0.049872</t>
  </si>
  <si>
    <t xml:space="preserve">       [EHDPP    0.049863</t>
  </si>
  <si>
    <t xml:space="preserve">       [EHDPP    0.049853</t>
  </si>
  <si>
    <t xml:space="preserve">       [EHDPP    0.049824</t>
  </si>
  <si>
    <t xml:space="preserve">       [EHDPP    0.04982</t>
  </si>
  <si>
    <t xml:space="preserve">       [EHDPP    0.054196</t>
  </si>
  <si>
    <t xml:space="preserve"> EHDPP    0.962128</t>
  </si>
  <si>
    <t xml:space="preserve"> EHDPP    0.962834</t>
  </si>
  <si>
    <t xml:space="preserve"> EHDPP    0.96272</t>
  </si>
  <si>
    <t xml:space="preserve"> EHDPP    0.483045</t>
  </si>
  <si>
    <t xml:space="preserve"> EHDPP    0.506598</t>
  </si>
  <si>
    <t xml:space="preserve"> EHDPP    0.575769</t>
  </si>
  <si>
    <t xml:space="preserve"> EHDPP    0.500972</t>
  </si>
  <si>
    <t xml:space="preserve"> EHDPP    0.702259</t>
  </si>
  <si>
    <t xml:space="preserve"> EHDPP    0.704145</t>
  </si>
  <si>
    <t xml:space="preserve"> EHDPP    0.701861</t>
  </si>
  <si>
    <t xml:space="preserve"> EHDPP    0.667171</t>
  </si>
  <si>
    <t xml:space="preserve"> EHDPP    0.14132</t>
  </si>
  <si>
    <t xml:space="preserve"> EHDPP    0.166405</t>
  </si>
  <si>
    <t xml:space="preserve"> EHDPP    0.166469</t>
  </si>
  <si>
    <t xml:space="preserve"> EHDPP    0.166478</t>
  </si>
  <si>
    <t xml:space="preserve"> EHDPP    0.166056</t>
  </si>
  <si>
    <t xml:space="preserve"> EHDPP    0.166102</t>
  </si>
  <si>
    <t xml:space="preserve"> EHDPP    0.101144</t>
  </si>
  <si>
    <t xml:space="preserve">        'kmw']]</t>
  </si>
  <si>
    <t>array([[EHDPP    0.071509</t>
  </si>
  <si>
    <t xml:space="preserve">       [EHDPP    0.071509</t>
  </si>
  <si>
    <t xml:space="preserve">       [EHDPP    0.009586</t>
  </si>
  <si>
    <t xml:space="preserve">       [EHDPP    0.009587</t>
  </si>
  <si>
    <t xml:space="preserve">       [EHDPP    0.275054</t>
  </si>
  <si>
    <t xml:space="preserve">       [EHDPP    0.271518</t>
  </si>
  <si>
    <t xml:space="preserve">       [EHDPP    0.203948</t>
  </si>
  <si>
    <t xml:space="preserve">       [EHDPP    0.204178</t>
  </si>
  <si>
    <t xml:space="preserve">       [EHDPP    0.205097</t>
  </si>
  <si>
    <t xml:space="preserve">       [EHDPP    0.275641</t>
  </si>
  <si>
    <t xml:space="preserve">       [EHDPP    0.275645</t>
  </si>
  <si>
    <t xml:space="preserve">       [EHDPP    0.495127</t>
  </si>
  <si>
    <t xml:space="preserve">       [EHDPP    0.495182</t>
  </si>
  <si>
    <t xml:space="preserve">       [EHDPP    0.487563</t>
  </si>
  <si>
    <t xml:space="preserve">       [EHDPP    0.48399</t>
  </si>
  <si>
    <t xml:space="preserve">       [EHDPP    0.524684</t>
  </si>
  <si>
    <t xml:space="preserve">       [EHDPP    0.541052</t>
  </si>
  <si>
    <t xml:space="preserve">       [EHDPP    0.541229</t>
  </si>
  <si>
    <t xml:space="preserve">       [EHDPP    0.545731</t>
  </si>
  <si>
    <t xml:space="preserve">       [EHDPP    0.427152</t>
  </si>
  <si>
    <t xml:space="preserve"> EHDPP    0.928387</t>
  </si>
  <si>
    <t xml:space="preserve"> EHDPP    0.990406</t>
  </si>
  <si>
    <t xml:space="preserve"> EHDPP    0.724946</t>
  </si>
  <si>
    <t xml:space="preserve"> EHDPP    0.728482</t>
  </si>
  <si>
    <t xml:space="preserve"> EHDPP    0.796052</t>
  </si>
  <si>
    <t xml:space="preserve"> EHDPP    0.795822</t>
  </si>
  <si>
    <t xml:space="preserve"> EHDPP    0.794903</t>
  </si>
  <si>
    <t xml:space="preserve"> EHDPP    0.724236</t>
  </si>
  <si>
    <t xml:space="preserve"> EHDPP    0.724231</t>
  </si>
  <si>
    <t xml:space="preserve"> EHDPP    0.504749</t>
  </si>
  <si>
    <t xml:space="preserve"> EHDPP    0.504692</t>
  </si>
  <si>
    <t xml:space="preserve"> EHDPP    0.512311</t>
  </si>
  <si>
    <t xml:space="preserve"> EHDPP    0.515884</t>
  </si>
  <si>
    <t xml:space="preserve"> EHDPP    0.474915</t>
  </si>
  <si>
    <t xml:space="preserve"> EHDPP    0.458557</t>
  </si>
  <si>
    <t xml:space="preserve"> EHDPP    0.45838</t>
  </si>
  <si>
    <t xml:space="preserve"> EHDPP    0.453881</t>
  </si>
  <si>
    <t xml:space="preserve"> EHDPP    0.572367</t>
  </si>
  <si>
    <t xml:space="preserve">        'kwe']]</t>
  </si>
  <si>
    <t>sign</t>
  </si>
  <si>
    <t>param</t>
  </si>
  <si>
    <t>% advected</t>
  </si>
  <si>
    <t>% transformed</t>
  </si>
  <si>
    <t>Run</t>
  </si>
  <si>
    <t>Row Ind</t>
  </si>
  <si>
    <t xml:space="preserve"> EHDPP    0.949273</t>
  </si>
  <si>
    <t xml:space="preserve"> EHDPP    0.938366</t>
  </si>
  <si>
    <t xml:space="preserve"> EHDPP    0.944671</t>
  </si>
  <si>
    <t xml:space="preserve"> EHDPP    0.94467</t>
  </si>
  <si>
    <t xml:space="preserve"> EHDPP    0.962244</t>
  </si>
  <si>
    <t xml:space="preserve"> EHDPP    0.96226</t>
  </si>
  <si>
    <t xml:space="preserve"> EHDPP    0.960514</t>
  </si>
  <si>
    <t xml:space="preserve"> EHDPP    0.960607</t>
  </si>
  <si>
    <t xml:space="preserve"> EHDPP    0.958801</t>
  </si>
  <si>
    <t xml:space="preserve"> EHDPP    0.958802</t>
  </si>
  <si>
    <t xml:space="preserve"> EHDPP    0.780981</t>
  </si>
  <si>
    <t xml:space="preserve"> EHDPP    0.782807</t>
  </si>
  <si>
    <t xml:space="preserve"> EHDPP    0.782808</t>
  </si>
  <si>
    <t xml:space="preserve"> EHDPP    0.776129</t>
  </si>
  <si>
    <t xml:space="preserve"> EHDPP    0.775463</t>
  </si>
  <si>
    <t xml:space="preserve"> EHDPP    0.775236</t>
  </si>
  <si>
    <t xml:space="preserve"> EHDPP    0.775902</t>
  </si>
  <si>
    <t xml:space="preserve"> EHDPP    0.74236</t>
  </si>
  <si>
    <t xml:space="preserve"> EHDPP    0.751829</t>
  </si>
  <si>
    <t xml:space="preserve"> EHDPP    0.75183</t>
  </si>
  <si>
    <t xml:space="preserve"> EHDPP    0.750651</t>
  </si>
  <si>
    <t xml:space="preserve"> EHDPP    0.753539</t>
  </si>
  <si>
    <t xml:space="preserve"> EHDPP    0.586727</t>
  </si>
  <si>
    <t xml:space="preserve"> 'Kf']]</t>
  </si>
  <si>
    <t>Sign</t>
  </si>
  <si>
    <t>Parameter</t>
  </si>
  <si>
    <t>None</t>
  </si>
  <si>
    <t>EaAir</t>
  </si>
  <si>
    <t>Rlf</t>
  </si>
  <si>
    <t>froot_tip</t>
  </si>
  <si>
    <t>WatHL</t>
  </si>
  <si>
    <t>OHConc</t>
  </si>
  <si>
    <t>Sw</t>
  </si>
  <si>
    <t>VFrootbody</t>
  </si>
  <si>
    <t>Ss</t>
  </si>
  <si>
    <t>Kn</t>
  </si>
  <si>
    <t>Cs</t>
  </si>
  <si>
    <t>Q</t>
  </si>
  <si>
    <t>VFrootxylem</t>
  </si>
  <si>
    <t>Urx</t>
  </si>
  <si>
    <t>E_plas</t>
  </si>
  <si>
    <t>f_apo</t>
  </si>
  <si>
    <t>kwe</t>
  </si>
  <si>
    <t>k_sg</t>
  </si>
  <si>
    <t>kcw</t>
  </si>
  <si>
    <t>VFapoplast</t>
  </si>
  <si>
    <t>If_sw</t>
  </si>
  <si>
    <t>lamb</t>
  </si>
  <si>
    <t>pH_cyt</t>
  </si>
  <si>
    <t>k_rd</t>
  </si>
  <si>
    <t>kma</t>
  </si>
  <si>
    <t>SoilHL</t>
  </si>
  <si>
    <t>Beta</t>
  </si>
  <si>
    <t>Sh</t>
  </si>
  <si>
    <t>LAI</t>
  </si>
  <si>
    <t>Aroot</t>
  </si>
  <si>
    <t>Ifw</t>
  </si>
  <si>
    <t>ksa</t>
  </si>
  <si>
    <t>AF_soil</t>
  </si>
  <si>
    <t>Kn2</t>
  </si>
  <si>
    <t>Emax</t>
  </si>
  <si>
    <t>alpha</t>
  </si>
  <si>
    <t>Udx</t>
  </si>
  <si>
    <t>Cd</t>
  </si>
  <si>
    <t>VFrootcyl</t>
  </si>
  <si>
    <t>Ew</t>
  </si>
  <si>
    <t>U42</t>
  </si>
  <si>
    <t>Ytopsoil</t>
  </si>
  <si>
    <t>Up</t>
  </si>
  <si>
    <t>thetam</t>
  </si>
  <si>
    <t>kxw</t>
  </si>
  <si>
    <t>k_rg</t>
  </si>
  <si>
    <t>VFroot</t>
  </si>
  <si>
    <t>Ilw</t>
  </si>
  <si>
    <t>AirOHRateConst</t>
  </si>
  <si>
    <t>Sfc</t>
  </si>
  <si>
    <t>kmw</t>
  </si>
  <si>
    <t>Ymob_immob</t>
  </si>
  <si>
    <t>Ks</t>
  </si>
  <si>
    <t>Ea</t>
  </si>
  <si>
    <t>B78</t>
  </si>
  <si>
    <t>B5</t>
  </si>
  <si>
    <t>B17</t>
  </si>
  <si>
    <t>B15</t>
  </si>
  <si>
    <t>B37</t>
  </si>
  <si>
    <t>B60</t>
  </si>
  <si>
    <t>B74</t>
  </si>
  <si>
    <t>B63</t>
  </si>
  <si>
    <t>B58</t>
  </si>
  <si>
    <t>B13</t>
  </si>
  <si>
    <t>B12</t>
  </si>
  <si>
    <t>B67</t>
  </si>
  <si>
    <t>B49</t>
  </si>
  <si>
    <t>B14</t>
  </si>
  <si>
    <t>EEadv</t>
  </si>
  <si>
    <t>EEtra</t>
  </si>
  <si>
    <t>B90</t>
  </si>
  <si>
    <t>u</t>
  </si>
  <si>
    <t>abs(u)</t>
  </si>
  <si>
    <t>sigma</t>
  </si>
  <si>
    <t>RSD</t>
  </si>
  <si>
    <t>µ</t>
  </si>
  <si>
    <t>|µ|</t>
  </si>
  <si>
    <r>
      <t>K</t>
    </r>
    <r>
      <rPr>
        <vertAlign val="subscript"/>
        <sz val="11"/>
        <color theme="1"/>
        <rFont val="Calibri"/>
        <family val="2"/>
        <scheme val="minor"/>
      </rPr>
      <t>oc</t>
    </r>
  </si>
  <si>
    <r>
      <t>K</t>
    </r>
    <r>
      <rPr>
        <vertAlign val="subscript"/>
        <sz val="11"/>
        <color theme="1"/>
        <rFont val="Calibri"/>
        <family val="2"/>
        <scheme val="minor"/>
      </rPr>
      <t>f</t>
    </r>
  </si>
  <si>
    <r>
      <t>w</t>
    </r>
    <r>
      <rPr>
        <vertAlign val="subscript"/>
        <sz val="11"/>
        <color theme="1"/>
        <rFont val="Calibri"/>
        <family val="2"/>
        <scheme val="minor"/>
      </rPr>
      <t>mim</t>
    </r>
  </si>
  <si>
    <r>
      <t>θ</t>
    </r>
    <r>
      <rPr>
        <vertAlign val="subscript"/>
        <sz val="11"/>
        <color theme="1"/>
        <rFont val="Calibri"/>
        <family val="2"/>
        <scheme val="minor"/>
      </rPr>
      <t>m</t>
    </r>
  </si>
  <si>
    <r>
      <t>Y</t>
    </r>
    <r>
      <rPr>
        <vertAlign val="subscript"/>
        <sz val="11"/>
        <color theme="1"/>
        <rFont val="Calibri"/>
        <family val="2"/>
        <scheme val="minor"/>
      </rPr>
      <t>m/im</t>
    </r>
  </si>
  <si>
    <r>
      <t>AF</t>
    </r>
    <r>
      <rPr>
        <vertAlign val="subscript"/>
        <sz val="11"/>
        <color theme="1"/>
        <rFont val="Calibri"/>
        <family val="2"/>
        <scheme val="minor"/>
      </rPr>
      <t>M</t>
    </r>
  </si>
  <si>
    <r>
      <t>E</t>
    </r>
    <r>
      <rPr>
        <vertAlign val="subscript"/>
        <sz val="11"/>
        <color theme="1"/>
        <rFont val="Calibri"/>
        <family val="2"/>
        <scheme val="minor"/>
      </rPr>
      <t>a</t>
    </r>
  </si>
  <si>
    <t>α</t>
  </si>
  <si>
    <r>
      <t>C</t>
    </r>
    <r>
      <rPr>
        <vertAlign val="subscript"/>
        <sz val="11"/>
        <color theme="1"/>
        <rFont val="Calibri"/>
        <family val="2"/>
        <scheme val="minor"/>
      </rPr>
      <t>d</t>
    </r>
  </si>
  <si>
    <r>
      <t>E</t>
    </r>
    <r>
      <rPr>
        <vertAlign val="subscript"/>
        <sz val="11"/>
        <color theme="1"/>
        <rFont val="Calibri"/>
        <family val="2"/>
        <scheme val="minor"/>
      </rPr>
      <t>max</t>
    </r>
  </si>
  <si>
    <r>
      <t>S</t>
    </r>
    <r>
      <rPr>
        <vertAlign val="subscript"/>
        <sz val="11"/>
        <color theme="1"/>
        <rFont val="Calibri"/>
        <family val="2"/>
        <scheme val="minor"/>
      </rPr>
      <t>s</t>
    </r>
  </si>
  <si>
    <r>
      <t>S</t>
    </r>
    <r>
      <rPr>
        <vertAlign val="subscript"/>
        <sz val="11"/>
        <color theme="1"/>
        <rFont val="Calibri"/>
        <family val="2"/>
        <scheme val="minor"/>
      </rPr>
      <t>fc</t>
    </r>
  </si>
  <si>
    <r>
      <t>S</t>
    </r>
    <r>
      <rPr>
        <vertAlign val="subscript"/>
        <sz val="11"/>
        <color theme="1"/>
        <rFont val="Calibri"/>
        <family val="2"/>
        <scheme val="minor"/>
      </rPr>
      <t>w</t>
    </r>
  </si>
  <si>
    <r>
      <t>C</t>
    </r>
    <r>
      <rPr>
        <vertAlign val="subscript"/>
        <sz val="11"/>
        <color theme="1"/>
        <rFont val="Calibri"/>
        <family val="2"/>
        <scheme val="minor"/>
      </rPr>
      <t>s</t>
    </r>
  </si>
  <si>
    <r>
      <t>T</t>
    </r>
    <r>
      <rPr>
        <vertAlign val="subscript"/>
        <sz val="11"/>
        <color theme="1"/>
        <rFont val="Calibri"/>
        <family val="2"/>
        <scheme val="minor"/>
      </rPr>
      <t>1/2,W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</si>
</sst>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7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0"/>
      <color rgb="FF000000"/>
      <name val="Inherit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/>
    <xf numFmtId="170" fontId="0" fillId="0" borderId="0" xfId="0" applyNumberFormat="1" applyAlignment="1">
      <alignment horizontal="right"/>
    </xf>
    <xf numFmtId="0" fontId="0" fillId="0" borderId="3" xfId="0" applyBorder="1" applyAlignment="1">
      <alignment horizontal="right"/>
    </xf>
    <xf numFmtId="170" fontId="0" fillId="0" borderId="1" xfId="0" applyNumberFormat="1" applyBorder="1"/>
    <xf numFmtId="170" fontId="0" fillId="0" borderId="1" xfId="0" applyNumberFormat="1" applyBorder="1" applyAlignment="1">
      <alignment horizontal="right"/>
    </xf>
    <xf numFmtId="0" fontId="5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Summary!$D$3</c:f>
              <c:strCache>
                <c:ptCount val="1"/>
                <c:pt idx="0">
                  <c:v>µ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Summary!$C$4:$C$20</c:f>
              <c:strCache>
                <c:ptCount val="17"/>
                <c:pt idx="0">
                  <c:v>Koc</c:v>
                </c:pt>
                <c:pt idx="1">
                  <c:v>Kf</c:v>
                </c:pt>
                <c:pt idx="2">
                  <c:v>wmim</c:v>
                </c:pt>
                <c:pt idx="3">
                  <c:v>thetam</c:v>
                </c:pt>
                <c:pt idx="4">
                  <c:v>WatHL</c:v>
                </c:pt>
                <c:pt idx="5">
                  <c:v>Ymob_immob</c:v>
                </c:pt>
                <c:pt idx="6">
                  <c:v>AF_soil</c:v>
                </c:pt>
                <c:pt idx="7">
                  <c:v>Ea</c:v>
                </c:pt>
                <c:pt idx="8">
                  <c:v>alpha</c:v>
                </c:pt>
                <c:pt idx="9">
                  <c:v>Cd</c:v>
                </c:pt>
                <c:pt idx="10">
                  <c:v>Emax</c:v>
                </c:pt>
                <c:pt idx="11">
                  <c:v>Kn</c:v>
                </c:pt>
                <c:pt idx="12">
                  <c:v>SoilHL</c:v>
                </c:pt>
                <c:pt idx="13">
                  <c:v>Cs</c:v>
                </c:pt>
                <c:pt idx="14">
                  <c:v>Sw</c:v>
                </c:pt>
                <c:pt idx="15">
                  <c:v>Sfc</c:v>
                </c:pt>
                <c:pt idx="16">
                  <c:v>Ss</c:v>
                </c:pt>
              </c:strCache>
            </c:strRef>
          </c:cat>
          <c:val>
            <c:numRef>
              <c:f>Summary!$D$4:$D$20</c:f>
              <c:numCache>
                <c:formatCode>0.000</c:formatCode>
                <c:ptCount val="17"/>
                <c:pt idx="0">
                  <c:v>-0.35274050000000001</c:v>
                </c:pt>
                <c:pt idx="1">
                  <c:v>-8.0223699999999981E-2</c:v>
                </c:pt>
                <c:pt idx="2">
                  <c:v>-0.15232910000000002</c:v>
                </c:pt>
                <c:pt idx="3">
                  <c:v>2.0003000000000186E-3</c:v>
                </c:pt>
                <c:pt idx="4">
                  <c:v>4.8409399999999998E-2</c:v>
                </c:pt>
                <c:pt idx="5">
                  <c:v>4.7177099999999993E-2</c:v>
                </c:pt>
                <c:pt idx="6">
                  <c:v>-4.1072200000000003E-2</c:v>
                </c:pt>
                <c:pt idx="7">
                  <c:v>3.4391200000000004E-2</c:v>
                </c:pt>
                <c:pt idx="8">
                  <c:v>3.0067199999999981E-2</c:v>
                </c:pt>
                <c:pt idx="9">
                  <c:v>6.3327000000000071E-3</c:v>
                </c:pt>
                <c:pt idx="10">
                  <c:v>-1.9849000000000099E-3</c:v>
                </c:pt>
                <c:pt idx="11">
                  <c:v>-3.7785999999999944E-3</c:v>
                </c:pt>
                <c:pt idx="12">
                  <c:v>3.1477999999999879E-3</c:v>
                </c:pt>
                <c:pt idx="13">
                  <c:v>-2.8384000000000018E-3</c:v>
                </c:pt>
                <c:pt idx="14">
                  <c:v>2.7216000000000072E-3</c:v>
                </c:pt>
                <c:pt idx="15">
                  <c:v>7.9480000000000447E-4</c:v>
                </c:pt>
                <c:pt idx="16">
                  <c:v>-3.5799999999999949E-4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C-4F48-95B0-88053D449FD2}"/>
            </c:ext>
          </c:extLst>
        </c:ser>
        <c:ser>
          <c:idx val="1"/>
          <c:order val="1"/>
          <c:tx>
            <c:strRef>
              <c:f>Summary!$E$3</c:f>
              <c:strCache>
                <c:ptCount val="1"/>
                <c:pt idx="0">
                  <c:v>|µ|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Summary!$C$4:$C$20</c:f>
              <c:strCache>
                <c:ptCount val="17"/>
                <c:pt idx="0">
                  <c:v>Koc</c:v>
                </c:pt>
                <c:pt idx="1">
                  <c:v>Kf</c:v>
                </c:pt>
                <c:pt idx="2">
                  <c:v>wmim</c:v>
                </c:pt>
                <c:pt idx="3">
                  <c:v>thetam</c:v>
                </c:pt>
                <c:pt idx="4">
                  <c:v>WatHL</c:v>
                </c:pt>
                <c:pt idx="5">
                  <c:v>Ymob_immob</c:v>
                </c:pt>
                <c:pt idx="6">
                  <c:v>AF_soil</c:v>
                </c:pt>
                <c:pt idx="7">
                  <c:v>Ea</c:v>
                </c:pt>
                <c:pt idx="8">
                  <c:v>alpha</c:v>
                </c:pt>
                <c:pt idx="9">
                  <c:v>Cd</c:v>
                </c:pt>
                <c:pt idx="10">
                  <c:v>Emax</c:v>
                </c:pt>
                <c:pt idx="11">
                  <c:v>Kn</c:v>
                </c:pt>
                <c:pt idx="12">
                  <c:v>SoilHL</c:v>
                </c:pt>
                <c:pt idx="13">
                  <c:v>Cs</c:v>
                </c:pt>
                <c:pt idx="14">
                  <c:v>Sw</c:v>
                </c:pt>
                <c:pt idx="15">
                  <c:v>Sfc</c:v>
                </c:pt>
                <c:pt idx="16">
                  <c:v>Ss</c:v>
                </c:pt>
              </c:strCache>
            </c:strRef>
          </c:cat>
          <c:val>
            <c:numRef>
              <c:f>Summary!$E$4:$E$20</c:f>
              <c:numCache>
                <c:formatCode>0.000</c:formatCode>
                <c:ptCount val="17"/>
                <c:pt idx="0">
                  <c:v>0.35274050000000001</c:v>
                </c:pt>
                <c:pt idx="1">
                  <c:v>0.22501489999999996</c:v>
                </c:pt>
                <c:pt idx="2">
                  <c:v>0.15232910000000002</c:v>
                </c:pt>
                <c:pt idx="3">
                  <c:v>0.12285690000000003</c:v>
                </c:pt>
                <c:pt idx="4">
                  <c:v>4.8409399999999998E-2</c:v>
                </c:pt>
                <c:pt idx="5">
                  <c:v>4.7177099999999993E-2</c:v>
                </c:pt>
                <c:pt idx="6">
                  <c:v>4.1072200000000003E-2</c:v>
                </c:pt>
                <c:pt idx="7">
                  <c:v>3.4391200000000004E-2</c:v>
                </c:pt>
                <c:pt idx="8">
                  <c:v>3.0067199999999981E-2</c:v>
                </c:pt>
                <c:pt idx="9">
                  <c:v>6.3327000000000071E-3</c:v>
                </c:pt>
                <c:pt idx="10">
                  <c:v>3.9565000000000078E-3</c:v>
                </c:pt>
                <c:pt idx="11">
                  <c:v>3.7785999999999944E-3</c:v>
                </c:pt>
                <c:pt idx="12">
                  <c:v>3.1477999999999879E-3</c:v>
                </c:pt>
                <c:pt idx="13">
                  <c:v>2.8384000000000018E-3</c:v>
                </c:pt>
                <c:pt idx="14">
                  <c:v>2.7216000000000072E-3</c:v>
                </c:pt>
                <c:pt idx="15">
                  <c:v>1.6797999999999958E-3</c:v>
                </c:pt>
                <c:pt idx="16">
                  <c:v>5.6480000000000191E-4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C-4F48-95B0-88053D449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47553136"/>
        <c:axId val="1947552720"/>
      </c:barChart>
      <c:catAx>
        <c:axId val="19475531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552720"/>
        <c:crossesAt val="-"/>
        <c:auto val="0"/>
        <c:lblAlgn val="ctr"/>
        <c:lblOffset val="100"/>
        <c:noMultiLvlLbl val="0"/>
      </c:catAx>
      <c:valAx>
        <c:axId val="1947552720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55313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Summary!$H$3</c:f>
              <c:strCache>
                <c:ptCount val="1"/>
                <c:pt idx="0">
                  <c:v>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Summary!$C$4:$C$20</c:f>
              <c:strCache>
                <c:ptCount val="17"/>
                <c:pt idx="0">
                  <c:v>Koc</c:v>
                </c:pt>
                <c:pt idx="1">
                  <c:v>Kf</c:v>
                </c:pt>
                <c:pt idx="2">
                  <c:v>wmim</c:v>
                </c:pt>
                <c:pt idx="3">
                  <c:v>thetam</c:v>
                </c:pt>
                <c:pt idx="4">
                  <c:v>WatHL</c:v>
                </c:pt>
                <c:pt idx="5">
                  <c:v>Ymob_immob</c:v>
                </c:pt>
                <c:pt idx="6">
                  <c:v>AF_soil</c:v>
                </c:pt>
                <c:pt idx="7">
                  <c:v>Ea</c:v>
                </c:pt>
                <c:pt idx="8">
                  <c:v>alpha</c:v>
                </c:pt>
                <c:pt idx="9">
                  <c:v>Cd</c:v>
                </c:pt>
                <c:pt idx="10">
                  <c:v>Emax</c:v>
                </c:pt>
                <c:pt idx="11">
                  <c:v>Kn</c:v>
                </c:pt>
                <c:pt idx="12">
                  <c:v>SoilHL</c:v>
                </c:pt>
                <c:pt idx="13">
                  <c:v>Cs</c:v>
                </c:pt>
                <c:pt idx="14">
                  <c:v>Sw</c:v>
                </c:pt>
                <c:pt idx="15">
                  <c:v>Sfc</c:v>
                </c:pt>
                <c:pt idx="16">
                  <c:v>Ss</c:v>
                </c:pt>
              </c:strCache>
            </c:strRef>
          </c:cat>
          <c:val>
            <c:numRef>
              <c:f>Summary!$H$4:$H$20</c:f>
              <c:numCache>
                <c:formatCode>0.000</c:formatCode>
                <c:ptCount val="17"/>
                <c:pt idx="0">
                  <c:v>2.1568097430300009E-2</c:v>
                </c:pt>
                <c:pt idx="1">
                  <c:v>-5.0191999541250004E-2</c:v>
                </c:pt>
                <c:pt idx="2">
                  <c:v>1.7450873020949997E-2</c:v>
                </c:pt>
                <c:pt idx="3">
                  <c:v>-2.5363546845900007E-2</c:v>
                </c:pt>
                <c:pt idx="4">
                  <c:v>-5.0782579290000005E-4</c:v>
                </c:pt>
                <c:pt idx="5">
                  <c:v>-1.8621649686000003E-3</c:v>
                </c:pt>
                <c:pt idx="6">
                  <c:v>-1.1102263978499977E-3</c:v>
                </c:pt>
                <c:pt idx="7">
                  <c:v>-1.0813829883000003E-3</c:v>
                </c:pt>
                <c:pt idx="8">
                  <c:v>1.7687233200000061E-4</c:v>
                </c:pt>
                <c:pt idx="9">
                  <c:v>-4.1952500700000254E-5</c:v>
                </c:pt>
                <c:pt idx="10">
                  <c:v>-8.0162859000000355E-6</c:v>
                </c:pt>
                <c:pt idx="11">
                  <c:v>-7.2898425000003416E-7</c:v>
                </c:pt>
                <c:pt idx="12">
                  <c:v>1.2146380649999877E-5</c:v>
                </c:pt>
                <c:pt idx="13">
                  <c:v>6.4723170000001462E-6</c:v>
                </c:pt>
                <c:pt idx="14">
                  <c:v>3.4762704299999977E-5</c:v>
                </c:pt>
                <c:pt idx="15">
                  <c:v>1.2591476250000117E-5</c:v>
                </c:pt>
                <c:pt idx="16">
                  <c:v>-8.4584699999987622E-8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55-424F-BC82-229B95DB7CA3}"/>
            </c:ext>
          </c:extLst>
        </c:ser>
        <c:ser>
          <c:idx val="1"/>
          <c:order val="1"/>
          <c:tx>
            <c:strRef>
              <c:f>Summary!$I$3</c:f>
              <c:strCache>
                <c:ptCount val="1"/>
                <c:pt idx="0">
                  <c:v>abs(u)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Summary!$C$4:$C$20</c:f>
              <c:strCache>
                <c:ptCount val="17"/>
                <c:pt idx="0">
                  <c:v>Koc</c:v>
                </c:pt>
                <c:pt idx="1">
                  <c:v>Kf</c:v>
                </c:pt>
                <c:pt idx="2">
                  <c:v>wmim</c:v>
                </c:pt>
                <c:pt idx="3">
                  <c:v>thetam</c:v>
                </c:pt>
                <c:pt idx="4">
                  <c:v>WatHL</c:v>
                </c:pt>
                <c:pt idx="5">
                  <c:v>Ymob_immob</c:v>
                </c:pt>
                <c:pt idx="6">
                  <c:v>AF_soil</c:v>
                </c:pt>
                <c:pt idx="7">
                  <c:v>Ea</c:v>
                </c:pt>
                <c:pt idx="8">
                  <c:v>alpha</c:v>
                </c:pt>
                <c:pt idx="9">
                  <c:v>Cd</c:v>
                </c:pt>
                <c:pt idx="10">
                  <c:v>Emax</c:v>
                </c:pt>
                <c:pt idx="11">
                  <c:v>Kn</c:v>
                </c:pt>
                <c:pt idx="12">
                  <c:v>SoilHL</c:v>
                </c:pt>
                <c:pt idx="13">
                  <c:v>Cs</c:v>
                </c:pt>
                <c:pt idx="14">
                  <c:v>Sw</c:v>
                </c:pt>
                <c:pt idx="15">
                  <c:v>Sfc</c:v>
                </c:pt>
                <c:pt idx="16">
                  <c:v>Ss</c:v>
                </c:pt>
              </c:strCache>
            </c:strRef>
          </c:cat>
          <c:val>
            <c:numRef>
              <c:f>Summary!$I$4:$I$20</c:f>
              <c:numCache>
                <c:formatCode>0.000</c:formatCode>
                <c:ptCount val="17"/>
                <c:pt idx="0">
                  <c:v>0.17653758768930003</c:v>
                </c:pt>
                <c:pt idx="1">
                  <c:v>9.0593897995949996E-2</c:v>
                </c:pt>
                <c:pt idx="2">
                  <c:v>3.4676506067849999E-2</c:v>
                </c:pt>
                <c:pt idx="3">
                  <c:v>3.4975691508600019E-2</c:v>
                </c:pt>
                <c:pt idx="4">
                  <c:v>4.3786435335000018E-3</c:v>
                </c:pt>
                <c:pt idx="5">
                  <c:v>5.6722203867000014E-3</c:v>
                </c:pt>
                <c:pt idx="6">
                  <c:v>4.9847902171500005E-3</c:v>
                </c:pt>
                <c:pt idx="7">
                  <c:v>2.5163423264999989E-3</c:v>
                </c:pt>
                <c:pt idx="8">
                  <c:v>1.3856900207999993E-3</c:v>
                </c:pt>
                <c:pt idx="9">
                  <c:v>7.4983507500000205E-5</c:v>
                </c:pt>
                <c:pt idx="10">
                  <c:v>2.8880514900000117E-5</c:v>
                </c:pt>
                <c:pt idx="11">
                  <c:v>2.5746259349999861E-5</c:v>
                </c:pt>
                <c:pt idx="12">
                  <c:v>3.0726428249999878E-5</c:v>
                </c:pt>
                <c:pt idx="13">
                  <c:v>1.4924621100000061E-5</c:v>
                </c:pt>
                <c:pt idx="14">
                  <c:v>3.4979104499999981E-5</c:v>
                </c:pt>
                <c:pt idx="15">
                  <c:v>1.2941455650000109E-5</c:v>
                </c:pt>
                <c:pt idx="16">
                  <c:v>7.6515240000001907E-7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55-424F-BC82-229B95DB7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47553136"/>
        <c:axId val="1947552720"/>
      </c:barChart>
      <c:catAx>
        <c:axId val="19475531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552720"/>
        <c:crossesAt val="0"/>
        <c:auto val="0"/>
        <c:lblAlgn val="ctr"/>
        <c:lblOffset val="100"/>
        <c:noMultiLvlLbl val="0"/>
      </c:catAx>
      <c:valAx>
        <c:axId val="1947552720"/>
        <c:scaling>
          <c:orientation val="minMax"/>
          <c:max val="0.4"/>
          <c:min val="-0.4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55313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4</xdr:row>
      <xdr:rowOff>104775</xdr:rowOff>
    </xdr:from>
    <xdr:to>
      <xdr:col>23</xdr:col>
      <xdr:colOff>266700</xdr:colOff>
      <xdr:row>25</xdr:row>
      <xdr:rowOff>166688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D445C2-49F3-4C29-80F0-BA46B8ECB9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495300</xdr:colOff>
      <xdr:row>17</xdr:row>
      <xdr:rowOff>123825</xdr:rowOff>
    </xdr:from>
    <xdr:to>
      <xdr:col>24</xdr:col>
      <xdr:colOff>161925</xdr:colOff>
      <xdr:row>38</xdr:row>
      <xdr:rowOff>185738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6692E2-177E-4EE1-9CB7-6A09E43943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211</xdr:row>
          <xdr:rowOff>0</xdr:rowOff>
        </xdr:from>
        <xdr:to>
          <xdr:col>5</xdr:col>
          <xdr:colOff>447675</xdr:colOff>
          <xdr:row>215</xdr:row>
          <xdr:rowOff>123825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9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(2)"/>
    </sheetNames>
    <sheetDataSet>
      <sheetData sheetId="0">
        <row r="4">
          <cell r="C4" t="str">
            <v>Koc</v>
          </cell>
          <cell r="D4">
            <v>-0.35274050000000001</v>
          </cell>
          <cell r="E4">
            <v>0.35274050000000001</v>
          </cell>
          <cell r="H4">
            <v>2.1568097430300009E-2</v>
          </cell>
          <cell r="I4">
            <v>0.17653758768930003</v>
          </cell>
        </row>
        <row r="5">
          <cell r="C5" t="str">
            <v>Kf</v>
          </cell>
          <cell r="D5">
            <v>-8.0223699999999981E-2</v>
          </cell>
          <cell r="E5">
            <v>0.22501489999999996</v>
          </cell>
          <cell r="H5">
            <v>-5.0191999541250004E-2</v>
          </cell>
          <cell r="I5">
            <v>9.0593897995949996E-2</v>
          </cell>
        </row>
        <row r="6">
          <cell r="C6" t="str">
            <v>wmim</v>
          </cell>
          <cell r="D6">
            <v>-0.15232910000000002</v>
          </cell>
          <cell r="E6">
            <v>0.15232910000000002</v>
          </cell>
          <cell r="H6">
            <v>1.7450873020949997E-2</v>
          </cell>
          <cell r="I6">
            <v>3.4676506067849999E-2</v>
          </cell>
        </row>
        <row r="7">
          <cell r="C7" t="str">
            <v>thetam</v>
          </cell>
          <cell r="D7">
            <v>2.0003000000000186E-3</v>
          </cell>
          <cell r="E7">
            <v>0.12285690000000003</v>
          </cell>
          <cell r="H7">
            <v>-2.5363546845900007E-2</v>
          </cell>
          <cell r="I7">
            <v>3.4975691508600019E-2</v>
          </cell>
        </row>
        <row r="8">
          <cell r="C8" t="str">
            <v>WatHL</v>
          </cell>
          <cell r="D8">
            <v>4.8409399999999998E-2</v>
          </cell>
          <cell r="E8">
            <v>4.8409399999999998E-2</v>
          </cell>
          <cell r="H8">
            <v>-5.0782579290000005E-4</v>
          </cell>
          <cell r="I8">
            <v>4.3786435335000018E-3</v>
          </cell>
        </row>
        <row r="9">
          <cell r="C9" t="str">
            <v>Ymob_immob</v>
          </cell>
          <cell r="D9">
            <v>4.7177099999999993E-2</v>
          </cell>
          <cell r="E9">
            <v>4.7177099999999993E-2</v>
          </cell>
          <cell r="H9">
            <v>-1.8621649686000003E-3</v>
          </cell>
          <cell r="I9">
            <v>5.6722203867000014E-3</v>
          </cell>
        </row>
        <row r="10">
          <cell r="C10" t="str">
            <v>AF_soil</v>
          </cell>
          <cell r="D10">
            <v>-4.1072200000000003E-2</v>
          </cell>
          <cell r="E10">
            <v>4.1072200000000003E-2</v>
          </cell>
          <cell r="H10">
            <v>-1.1102263978499977E-3</v>
          </cell>
          <cell r="I10">
            <v>4.9847902171500005E-3</v>
          </cell>
        </row>
        <row r="11">
          <cell r="C11" t="str">
            <v>Ea</v>
          </cell>
          <cell r="D11">
            <v>3.4391200000000004E-2</v>
          </cell>
          <cell r="E11">
            <v>3.4391200000000004E-2</v>
          </cell>
          <cell r="H11">
            <v>-1.0813829883000003E-3</v>
          </cell>
          <cell r="I11">
            <v>2.5163423264999989E-3</v>
          </cell>
        </row>
        <row r="12">
          <cell r="C12" t="str">
            <v>alpha</v>
          </cell>
          <cell r="D12">
            <v>3.0067199999999981E-2</v>
          </cell>
          <cell r="E12">
            <v>3.0067199999999981E-2</v>
          </cell>
          <cell r="H12">
            <v>1.7687233200000061E-4</v>
          </cell>
          <cell r="I12">
            <v>1.3856900207999993E-3</v>
          </cell>
        </row>
        <row r="13">
          <cell r="C13" t="str">
            <v>Cd</v>
          </cell>
          <cell r="D13">
            <v>6.3327000000000071E-3</v>
          </cell>
          <cell r="E13">
            <v>6.3327000000000071E-3</v>
          </cell>
          <cell r="H13">
            <v>-4.1952500700000254E-5</v>
          </cell>
          <cell r="I13">
            <v>7.4983507500000205E-5</v>
          </cell>
        </row>
        <row r="14">
          <cell r="C14" t="str">
            <v>Emax</v>
          </cell>
          <cell r="D14">
            <v>-1.9849000000000099E-3</v>
          </cell>
          <cell r="E14">
            <v>3.9565000000000078E-3</v>
          </cell>
          <cell r="H14">
            <v>-8.0162859000000355E-6</v>
          </cell>
          <cell r="I14">
            <v>2.8880514900000117E-5</v>
          </cell>
        </row>
        <row r="15">
          <cell r="C15" t="str">
            <v>Kn</v>
          </cell>
          <cell r="D15">
            <v>-3.7785999999999944E-3</v>
          </cell>
          <cell r="E15">
            <v>3.7785999999999944E-3</v>
          </cell>
          <cell r="H15">
            <v>-7.2898425000003416E-7</v>
          </cell>
          <cell r="I15">
            <v>2.5746259349999861E-5</v>
          </cell>
        </row>
        <row r="16">
          <cell r="C16" t="str">
            <v>SoilHL</v>
          </cell>
          <cell r="D16">
            <v>3.1477999999999879E-3</v>
          </cell>
          <cell r="E16">
            <v>3.1477999999999879E-3</v>
          </cell>
          <cell r="H16">
            <v>1.2146380649999877E-5</v>
          </cell>
          <cell r="I16">
            <v>3.0726428249999878E-5</v>
          </cell>
        </row>
        <row r="17">
          <cell r="C17" t="str">
            <v>Cs</v>
          </cell>
          <cell r="D17">
            <v>-2.8384000000000018E-3</v>
          </cell>
          <cell r="E17">
            <v>2.8384000000000018E-3</v>
          </cell>
          <cell r="H17">
            <v>6.4723170000001462E-6</v>
          </cell>
          <cell r="I17">
            <v>1.4924621100000061E-5</v>
          </cell>
        </row>
        <row r="18">
          <cell r="C18" t="str">
            <v>Sw</v>
          </cell>
          <cell r="D18">
            <v>2.7216000000000072E-3</v>
          </cell>
          <cell r="E18">
            <v>2.7216000000000072E-3</v>
          </cell>
          <cell r="H18">
            <v>3.4762704299999977E-5</v>
          </cell>
          <cell r="I18">
            <v>3.4979104499999981E-5</v>
          </cell>
        </row>
        <row r="19">
          <cell r="C19" t="str">
            <v>Sfc</v>
          </cell>
          <cell r="D19">
            <v>7.9480000000000447E-4</v>
          </cell>
          <cell r="E19">
            <v>1.6797999999999958E-3</v>
          </cell>
          <cell r="H19">
            <v>1.2591476250000117E-5</v>
          </cell>
          <cell r="I19">
            <v>1.2941455650000109E-5</v>
          </cell>
        </row>
        <row r="20">
          <cell r="C20" t="str">
            <v>Ss</v>
          </cell>
          <cell r="D20">
            <v>-3.5799999999999949E-4</v>
          </cell>
          <cell r="E20">
            <v>5.6480000000000191E-4</v>
          </cell>
          <cell r="H20">
            <v>-8.4584699999987622E-8</v>
          </cell>
          <cell r="I20">
            <v>7.6515240000001907E-7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FC40-A772-44E4-B432-AB74A9F5B785}">
  <dimension ref="B2:AO59"/>
  <sheetViews>
    <sheetView tabSelected="1" topLeftCell="A9" workbookViewId="0">
      <selection activeCell="H22" sqref="H22"/>
    </sheetView>
  </sheetViews>
  <sheetFormatPr defaultRowHeight="15"/>
  <sheetData>
    <row r="2" spans="2:41">
      <c r="D2" s="8" t="s">
        <v>800</v>
      </c>
      <c r="H2" s="8" t="s">
        <v>801</v>
      </c>
      <c r="L2" s="8" t="s">
        <v>786</v>
      </c>
      <c r="M2" t="s">
        <v>802</v>
      </c>
      <c r="N2" t="s">
        <v>787</v>
      </c>
      <c r="O2" t="s">
        <v>789</v>
      </c>
      <c r="P2" t="s">
        <v>788</v>
      </c>
      <c r="Q2" t="s">
        <v>790</v>
      </c>
      <c r="R2" t="s">
        <v>791</v>
      </c>
      <c r="S2" t="s">
        <v>792</v>
      </c>
      <c r="T2" t="s">
        <v>793</v>
      </c>
      <c r="U2" t="s">
        <v>794</v>
      </c>
      <c r="V2" t="s">
        <v>795</v>
      </c>
      <c r="W2" t="s">
        <v>796</v>
      </c>
      <c r="X2" t="s">
        <v>797</v>
      </c>
      <c r="Y2" t="s">
        <v>798</v>
      </c>
      <c r="Z2" t="s">
        <v>799</v>
      </c>
      <c r="AA2" s="8" t="s">
        <v>786</v>
      </c>
      <c r="AB2" t="s">
        <v>789</v>
      </c>
      <c r="AC2" t="s">
        <v>802</v>
      </c>
      <c r="AD2" t="s">
        <v>787</v>
      </c>
      <c r="AE2" t="s">
        <v>788</v>
      </c>
      <c r="AF2" t="s">
        <v>790</v>
      </c>
      <c r="AG2" t="s">
        <v>791</v>
      </c>
      <c r="AH2" t="s">
        <v>792</v>
      </c>
      <c r="AI2" t="s">
        <v>793</v>
      </c>
      <c r="AJ2" t="s">
        <v>794</v>
      </c>
      <c r="AK2" s="6" t="s">
        <v>795</v>
      </c>
      <c r="AL2" t="s">
        <v>796</v>
      </c>
      <c r="AM2" t="s">
        <v>797</v>
      </c>
      <c r="AN2" t="s">
        <v>798</v>
      </c>
      <c r="AO2" t="s">
        <v>799</v>
      </c>
    </row>
    <row r="3" spans="2:41">
      <c r="C3" s="9" t="s">
        <v>731</v>
      </c>
      <c r="D3" s="16" t="s">
        <v>807</v>
      </c>
      <c r="E3" s="9" t="s">
        <v>808</v>
      </c>
      <c r="F3" s="9" t="s">
        <v>805</v>
      </c>
      <c r="G3" s="9" t="s">
        <v>806</v>
      </c>
      <c r="H3" s="13" t="s">
        <v>803</v>
      </c>
      <c r="I3" s="9" t="s">
        <v>804</v>
      </c>
      <c r="J3" s="9" t="s">
        <v>805</v>
      </c>
      <c r="K3" s="9" t="s">
        <v>806</v>
      </c>
      <c r="L3" s="10" t="s">
        <v>800</v>
      </c>
      <c r="M3" s="11" t="s">
        <v>800</v>
      </c>
      <c r="N3" s="11" t="s">
        <v>800</v>
      </c>
      <c r="O3" s="11" t="s">
        <v>800</v>
      </c>
      <c r="P3" s="11" t="s">
        <v>800</v>
      </c>
      <c r="Q3" s="11" t="s">
        <v>800</v>
      </c>
      <c r="R3" s="11" t="s">
        <v>800</v>
      </c>
      <c r="S3" s="11" t="s">
        <v>800</v>
      </c>
      <c r="T3" s="11" t="s">
        <v>800</v>
      </c>
      <c r="U3" s="11" t="s">
        <v>800</v>
      </c>
      <c r="V3" s="11" t="s">
        <v>800</v>
      </c>
      <c r="W3" s="11" t="s">
        <v>800</v>
      </c>
      <c r="X3" s="11" t="s">
        <v>800</v>
      </c>
      <c r="Y3" s="11" t="s">
        <v>800</v>
      </c>
      <c r="Z3" s="11" t="s">
        <v>800</v>
      </c>
      <c r="AA3" s="10" t="s">
        <v>801</v>
      </c>
      <c r="AB3" s="11" t="s">
        <v>801</v>
      </c>
      <c r="AC3" s="11" t="s">
        <v>801</v>
      </c>
      <c r="AD3" s="11" t="s">
        <v>801</v>
      </c>
      <c r="AE3" s="11" t="s">
        <v>801</v>
      </c>
      <c r="AF3" s="11" t="s">
        <v>801</v>
      </c>
      <c r="AG3" s="11" t="s">
        <v>801</v>
      </c>
      <c r="AH3" s="11" t="s">
        <v>801</v>
      </c>
      <c r="AI3" s="11" t="s">
        <v>801</v>
      </c>
      <c r="AJ3" s="11" t="s">
        <v>801</v>
      </c>
      <c r="AK3" s="11" t="s">
        <v>801</v>
      </c>
      <c r="AL3" s="11" t="s">
        <v>801</v>
      </c>
      <c r="AM3" s="11" t="s">
        <v>801</v>
      </c>
      <c r="AN3" s="11" t="s">
        <v>801</v>
      </c>
      <c r="AO3" s="11" t="s">
        <v>801</v>
      </c>
    </row>
    <row r="4" spans="2:41" ht="18">
      <c r="B4" s="7" t="s">
        <v>809</v>
      </c>
      <c r="C4" s="7" t="s">
        <v>809</v>
      </c>
      <c r="D4" s="15">
        <f ca="1">AVERAGE(L4:Z4)</f>
        <v>-0.35274050000000001</v>
      </c>
      <c r="E4" s="12" cm="1">
        <f t="array" aca="1" ref="E4" ca="1">AVERAGE(ABS(L4:Z4))</f>
        <v>0.35274050000000001</v>
      </c>
      <c r="F4" s="12">
        <f ca="1">_xlfn.STDEV.S(L4:Z4)</f>
        <v>0.2304018879865912</v>
      </c>
      <c r="G4" s="12">
        <f ca="1">IFERROR(F4/E4,0)</f>
        <v>0.65317673470041349</v>
      </c>
      <c r="H4" s="14">
        <f ca="1">AVERAGE(AA4:AO4)</f>
        <v>2.1568097430300009E-2</v>
      </c>
      <c r="I4" s="12">
        <f t="array" aca="1" ref="I4" ca="1">AVERAGE(ABS(AA4:AO4))</f>
        <v>0.17653758768930003</v>
      </c>
      <c r="J4" s="12">
        <f ca="1">_xlfn.STDEV.S(AA4:AO4)</f>
        <v>0.25264612370616246</v>
      </c>
      <c r="K4" s="12">
        <f ca="1">IFERROR(J4/I4,0)</f>
        <v>1.4311180242861978</v>
      </c>
      <c r="L4" s="8">
        <f ca="1">VLOOKUP($C4,INDIRECT("'"&amp;L$2&amp;"'"&amp;"!Q3:V59"),5,FALSE)</f>
        <v>-0.33892950000000005</v>
      </c>
      <c r="M4">
        <f ca="1">VLOOKUP($C4,INDIRECT("'"&amp;M$2&amp;"'"&amp;"!Q3:V59"),5,FALSE)</f>
        <v>-1.1070000000000002E-2</v>
      </c>
      <c r="N4">
        <f ca="1">VLOOKUP($C4,INDIRECT("'"&amp;N$2&amp;"'"&amp;"!Q3:V59"),5,FALSE)</f>
        <v>-8.4659999999999735E-3</v>
      </c>
      <c r="O4">
        <f ca="1">VLOOKUP($C4,INDIRECT("'"&amp;O$2&amp;"'"&amp;"!Q3:V59"),5,FALSE)</f>
        <v>-0.32415900000000003</v>
      </c>
      <c r="P4">
        <f ca="1">VLOOKUP($C4,INDIRECT("'"&amp;P$2&amp;"'"&amp;"!Q3:V59"),5,FALSE)</f>
        <v>-0.36936899999999995</v>
      </c>
      <c r="Q4">
        <f ca="1">VLOOKUP($C4,INDIRECT("'"&amp;Q$2&amp;"'"&amp;"!Q3:V59"),5,FALSE)</f>
        <v>-0.34643099999999999</v>
      </c>
      <c r="R4">
        <f ca="1">VLOOKUP($C4,INDIRECT("'"&amp;R$2&amp;"'"&amp;"!Q3:V59"),5,FALSE)</f>
        <v>-0.54768000000000006</v>
      </c>
      <c r="S4">
        <f ca="1">VLOOKUP($C4,INDIRECT("'"&amp;S$2&amp;"'"&amp;"!Q3:V59"),5,FALSE)</f>
        <v>-0.73539749999999993</v>
      </c>
      <c r="T4">
        <f ca="1">VLOOKUP($C4,INDIRECT("'"&amp;T$2&amp;"'"&amp;"!Q3:V59"),5,FALSE)</f>
        <v>-0.26710049999999996</v>
      </c>
      <c r="U4">
        <f ca="1">VLOOKUP($C4,INDIRECT("'"&amp;U$2&amp;"'"&amp;"!Q3:V59"),5,FALSE)</f>
        <v>-0.24545250000000002</v>
      </c>
      <c r="V4">
        <f ca="1">VLOOKUP($C4,INDIRECT("'"&amp;V$2&amp;"'"&amp;"!Q3:V59"),5,FALSE)</f>
        <v>-0.61766550000000009</v>
      </c>
      <c r="W4">
        <f ca="1">VLOOKUP($C4,INDIRECT("'"&amp;W$2&amp;"'"&amp;"!Q3:V59"),5,FALSE)</f>
        <v>-5.9892000000000001E-2</v>
      </c>
      <c r="X4">
        <f ca="1">VLOOKUP($C4,INDIRECT("'"&amp;X$2&amp;"'"&amp;"!Q3:V59"),5,FALSE)</f>
        <v>-0.292188</v>
      </c>
      <c r="Y4">
        <f ca="1">VLOOKUP($C4,INDIRECT("'"&amp;Y$2&amp;"'"&amp;"!Q3:V59"),5,FALSE)</f>
        <v>-0.72910649999999999</v>
      </c>
      <c r="Z4">
        <f ca="1">VLOOKUP($C4,INDIRECT("'"&amp;Z$2&amp;"'"&amp;"!Q3:V59"),5,FALSE)</f>
        <v>-0.39820050000000001</v>
      </c>
      <c r="AA4" s="8">
        <f ca="1">VLOOKUP($C4,INDIRECT("'"&amp;L$2&amp;"'"&amp;"!Q3:V59"),6,FALSE)</f>
        <v>0.11487981509550002</v>
      </c>
      <c r="AB4">
        <f ca="1">VLOOKUP($C4,INDIRECT("'"&amp;O$2&amp;"'"&amp;"!Q3:V59"),6,FALSE)</f>
        <v>-0.10440804815100005</v>
      </c>
      <c r="AC4">
        <f ca="1">VLOOKUP($C4,INDIRECT("'"&amp;M$2&amp;"'"&amp;"!Q3:V59"),6,FALSE)</f>
        <v>-9.5030415000000107E-5</v>
      </c>
      <c r="AD4">
        <f ca="1">VLOOKUP($C4,INDIRECT("'"&amp;N$2&amp;"'"&amp;"!Q3:V59"),6,FALSE)</f>
        <v>-7.5978116999999272E-5</v>
      </c>
      <c r="AE4">
        <f ca="1">VLOOKUP($C4,INDIRECT("'"&amp;P$2&amp;"'"&amp;"!Q3:V59"),6,FALSE)</f>
        <v>0.13639522846949997</v>
      </c>
      <c r="AF4">
        <f ca="1">VLOOKUP($C4,INDIRECT("'"&amp;Q$2&amp;"'"&amp;"!Q3:V59"),6,FALSE)</f>
        <v>0.11990323340999998</v>
      </c>
      <c r="AG4">
        <f ca="1">VLOOKUP($C4,INDIRECT("'"&amp;R$2&amp;"'"&amp;"!Q3:V59"),6,FALSE)</f>
        <v>0.2999607760800001</v>
      </c>
      <c r="AH4">
        <f ca="1">VLOOKUP($C4,INDIRECT("'"&amp;S$2&amp;"'"&amp;"!Q3:V59"),6,FALSE)</f>
        <v>-0.54123638125499995</v>
      </c>
      <c r="AI4">
        <f ca="1">VLOOKUP($C4,INDIRECT("'"&amp;T$2&amp;"'"&amp;"!Q3:V59"),6,FALSE)</f>
        <v>7.1244117015749994E-2</v>
      </c>
      <c r="AJ4">
        <f ca="1">VLOOKUP($C4,INDIRECT("'"&amp;U$2&amp;"'"&amp;"!Q3:V59"),6,FALSE)</f>
        <v>6.0248770650000012E-2</v>
      </c>
      <c r="AK4">
        <f ca="1">VLOOKUP($C4,INDIRECT("'"&amp;V$2&amp;"'"&amp;"!Q3:V59"),6,FALSE)</f>
        <v>-0.37601931476250011</v>
      </c>
      <c r="AL4">
        <f ca="1">VLOOKUP($C4,INDIRECT("'"&amp;W$2&amp;"'"&amp;"!Q3:V59"),6,FALSE)</f>
        <v>-5.7939041664000004E-2</v>
      </c>
      <c r="AM4">
        <f ca="1">VLOOKUP($C4,INDIRECT("'"&amp;X$2&amp;"'"&amp;"!Q3:V59"),6,FALSE)</f>
        <v>-8.2497382578000003E-2</v>
      </c>
      <c r="AN4">
        <f ca="1">VLOOKUP($C4,INDIRECT("'"&amp;Y$2&amp;"'"&amp;"!Q3:V59"),6,FALSE)</f>
        <v>0.52460124058125002</v>
      </c>
      <c r="AO4">
        <f ca="1">VLOOKUP($C4,INDIRECT("'"&amp;Z$2&amp;"'"&amp;"!Q3:V59"),6,FALSE)</f>
        <v>0.15855945709500005</v>
      </c>
    </row>
    <row r="5" spans="2:41" ht="18">
      <c r="B5" s="7" t="s">
        <v>810</v>
      </c>
      <c r="C5" s="7" t="s">
        <v>810</v>
      </c>
      <c r="D5" s="15">
        <f ca="1">AVERAGE(L5:Z5)</f>
        <v>-8.0223699999999981E-2</v>
      </c>
      <c r="E5" s="12" cm="1">
        <f t="array" aca="1" ref="E5" ca="1">AVERAGE(ABS(L5:Z5))</f>
        <v>0.22501489999999996</v>
      </c>
      <c r="F5" s="12">
        <f ca="1">_xlfn.STDEV.S(L5:Z5)</f>
        <v>0.25530150845294669</v>
      </c>
      <c r="G5" s="12">
        <f ca="1">IFERROR(F5/E5,0)</f>
        <v>1.1345982352855155</v>
      </c>
      <c r="H5" s="14">
        <f ca="1">AVERAGE(AA5:AO5)</f>
        <v>-5.0191999541250004E-2</v>
      </c>
      <c r="I5" s="12">
        <f t="array" aca="1" ref="I5" ca="1">AVERAGE(ABS(AA5:AO5))</f>
        <v>9.0593897995949996E-2</v>
      </c>
      <c r="J5" s="12">
        <f ca="1">_xlfn.STDEV.S(AA5:AO5)</f>
        <v>0.14343384635000528</v>
      </c>
      <c r="K5" s="12">
        <f ca="1">IFERROR(J5/I5,0)</f>
        <v>1.5832616712928889</v>
      </c>
      <c r="L5" s="8">
        <f ca="1">VLOOKUP($C5,INDIRECT("'"&amp;L$2&amp;"'"&amp;"!Q3:V59"),5,FALSE)</f>
        <v>-7.4173500000000003E-2</v>
      </c>
      <c r="M5">
        <f ca="1">VLOOKUP($C5,INDIRECT("'"&amp;M$2&amp;"'"&amp;"!Q3:V59"),5,FALSE)</f>
        <v>-0.31033349999999998</v>
      </c>
      <c r="N5">
        <f ca="1">VLOOKUP($C5,INDIRECT("'"&amp;N$2&amp;"'"&amp;"!Q3:V59"),5,FALSE)</f>
        <v>-0.1515765</v>
      </c>
      <c r="O5">
        <f ca="1">VLOOKUP($C5,INDIRECT("'"&amp;O$2&amp;"'"&amp;"!Q3:V59"),5,FALSE)</f>
        <v>0.10080449999999998</v>
      </c>
      <c r="P5">
        <f ca="1">VLOOKUP($C5,INDIRECT("'"&amp;P$2&amp;"'"&amp;"!Q3:V59"),5,FALSE)</f>
        <v>-0.18637950000000003</v>
      </c>
      <c r="Q5">
        <f ca="1">VLOOKUP($C5,INDIRECT("'"&amp;Q$2&amp;"'"&amp;"!Q3:V59"),5,FALSE)</f>
        <v>-0.24031649999999999</v>
      </c>
      <c r="R5">
        <f ca="1">VLOOKUP($C5,INDIRECT("'"&amp;R$2&amp;"'"&amp;"!Q3:V59"),5,FALSE)</f>
        <v>-0.23201250000000001</v>
      </c>
      <c r="S5">
        <f ca="1">VLOOKUP($C5,INDIRECT("'"&amp;S$2&amp;"'"&amp;"!Q3:V59"),5,FALSE)</f>
        <v>-8.3892000000000008E-2</v>
      </c>
      <c r="T5">
        <f ca="1">VLOOKUP($C5,INDIRECT("'"&amp;T$2&amp;"'"&amp;"!Q3:V59"),5,FALSE)</f>
        <v>-0.25022100000000003</v>
      </c>
      <c r="U5">
        <f ca="1">VLOOKUP($C5,INDIRECT("'"&amp;U$2&amp;"'"&amp;"!Q3:V59"),5,FALSE)</f>
        <v>-0.166767</v>
      </c>
      <c r="V5">
        <f ca="1">VLOOKUP($C5,INDIRECT("'"&amp;V$2&amp;"'"&amp;"!Q3:V59"),5,FALSE)</f>
        <v>-0.23977499999999999</v>
      </c>
      <c r="W5">
        <f ca="1">VLOOKUP($C5,INDIRECT("'"&amp;W$2&amp;"'"&amp;"!Q3:V59"),5,FALSE)</f>
        <v>0.56624850000000004</v>
      </c>
      <c r="X5">
        <f ca="1">VLOOKUP($C5,INDIRECT("'"&amp;X$2&amp;"'"&amp;"!Q3:V59"),5,FALSE)</f>
        <v>-0.26095800000000002</v>
      </c>
      <c r="Y5">
        <f ca="1">VLOOKUP($C5,INDIRECT("'"&amp;Y$2&amp;"'"&amp;"!Q3:V59"),5,FALSE)</f>
        <v>0.418881</v>
      </c>
      <c r="Z5">
        <f ca="1">VLOOKUP($C5,INDIRECT("'"&amp;Z$2&amp;"'"&amp;"!Q3:V59"),5,FALSE)</f>
        <v>-9.2884500000000009E-2</v>
      </c>
      <c r="AA5" s="8">
        <f ca="1">VLOOKUP($C5,INDIRECT("'"&amp;L$2&amp;"'"&amp;"!Q3:V59"),6,FALSE)</f>
        <v>-5.4913608990000079E-3</v>
      </c>
      <c r="AB5">
        <f ca="1">VLOOKUP($C5,INDIRECT("'"&amp;O$2&amp;"'"&amp;"!Q3:V59"),6,FALSE)</f>
        <v>-0.10636381777274997</v>
      </c>
      <c r="AC5">
        <f ca="1">VLOOKUP($C5,INDIRECT("'"&amp;M$2&amp;"'"&amp;"!Q3:V59"),6,FALSE)</f>
        <v>9.699675259274998E-2</v>
      </c>
      <c r="AD5">
        <f ca="1">VLOOKUP($C5,INDIRECT("'"&amp;N$2&amp;"'"&amp;"!Q3:V59"),6,FALSE)</f>
        <v>2.3095029210750011E-2</v>
      </c>
      <c r="AE5">
        <f ca="1">VLOOKUP($C5,INDIRECT("'"&amp;P$2&amp;"'"&amp;"!Q3:V59"),6,FALSE)</f>
        <v>3.4741791128249995E-2</v>
      </c>
      <c r="AF5">
        <f ca="1">VLOOKUP($C5,INDIRECT("'"&amp;Q$2&amp;"'"&amp;"!Q3:V59"),6,FALSE)</f>
        <v>5.7752380646999973E-2</v>
      </c>
      <c r="AG5">
        <f ca="1">VLOOKUP($C5,INDIRECT("'"&amp;R$2&amp;"'"&amp;"!Q3:V59"),6,FALSE)</f>
        <v>-5.382980015625001E-2</v>
      </c>
      <c r="AH5">
        <f ca="1">VLOOKUP($C5,INDIRECT("'"&amp;S$2&amp;"'"&amp;"!Q3:V59"),6,FALSE)</f>
        <v>-7.0562400119999957E-3</v>
      </c>
      <c r="AI5">
        <f ca="1">VLOOKUP($C5,INDIRECT("'"&amp;T$2&amp;"'"&amp;"!Q3:V59"),6,FALSE)</f>
        <v>6.2609798177999998E-2</v>
      </c>
      <c r="AJ5">
        <f ca="1">VLOOKUP($C5,INDIRECT("'"&amp;U$2&amp;"'"&amp;"!Q3:V59"),6,FALSE)</f>
        <v>2.781848665349999E-2</v>
      </c>
      <c r="AK5">
        <f ca="1">VLOOKUP($C5,INDIRECT("'"&amp;V$2&amp;"'"&amp;"!Q3:V59"),6,FALSE)</f>
        <v>-5.749241028749999E-2</v>
      </c>
      <c r="AL5">
        <f ca="1">VLOOKUP($C5,INDIRECT("'"&amp;W$2&amp;"'"&amp;"!Q3:V59"),6,FALSE)</f>
        <v>-0.41852417569875006</v>
      </c>
      <c r="AM5">
        <f ca="1">VLOOKUP($C5,INDIRECT("'"&amp;X$2&amp;"'"&amp;"!Q3:V59"),6,FALSE)</f>
        <v>-6.8092031897999991E-2</v>
      </c>
      <c r="AN5">
        <f ca="1">VLOOKUP($C5,INDIRECT("'"&amp;Y$2&amp;"'"&amp;"!Q3:V59"),6,FALSE)</f>
        <v>-0.33040348909649997</v>
      </c>
      <c r="AO5">
        <f ca="1">VLOOKUP($C5,INDIRECT("'"&amp;Z$2&amp;"'"&amp;"!Q3:V59"),6,FALSE)</f>
        <v>-8.6409057082500081E-3</v>
      </c>
    </row>
    <row r="6" spans="2:41" ht="18">
      <c r="B6" s="7" t="s">
        <v>811</v>
      </c>
      <c r="C6" s="7" t="s">
        <v>811</v>
      </c>
      <c r="D6" s="15">
        <f ca="1">AVERAGE(L6:Z6)</f>
        <v>-0.15232910000000002</v>
      </c>
      <c r="E6" s="12" cm="1">
        <f t="array" aca="1" ref="E6" ca="1">AVERAGE(ABS(L6:Z6))</f>
        <v>0.15232910000000002</v>
      </c>
      <c r="F6" s="12">
        <f ca="1">_xlfn.STDEV.S(L6:Z6)</f>
        <v>0.11087388515789975</v>
      </c>
      <c r="G6" s="12">
        <f ca="1">IFERROR(F6/E6,0)</f>
        <v>0.72785754762484478</v>
      </c>
      <c r="H6" s="14">
        <f ca="1">AVERAGE(AA6:AO6)</f>
        <v>1.7450873020949997E-2</v>
      </c>
      <c r="I6" s="12">
        <f t="array" aca="1" ref="I6" ca="1">AVERAGE(ABS(AA6:AO6))</f>
        <v>3.4676506067849999E-2</v>
      </c>
      <c r="J6" s="12">
        <f ca="1">_xlfn.STDEV.S(AA6:AO6)</f>
        <v>4.8689799589575741E-2</v>
      </c>
      <c r="K6" s="12">
        <f ca="1">IFERROR(J6/I6,0)</f>
        <v>1.4041149213333819</v>
      </c>
      <c r="L6" s="8">
        <f ca="1">VLOOKUP($C6,INDIRECT("'"&amp;L$2&amp;"'"&amp;"!Q3:V59"),5,FALSE)</f>
        <v>-3.5345999999999995E-2</v>
      </c>
      <c r="M6">
        <f ca="1">VLOOKUP($C6,INDIRECT("'"&amp;M$2&amp;"'"&amp;"!Q3:V59"),5,FALSE)</f>
        <v>-0.1700565</v>
      </c>
      <c r="N6">
        <f ca="1">VLOOKUP($C6,INDIRECT("'"&amp;N$2&amp;"'"&amp;"!Q3:V59"),5,FALSE)</f>
        <v>-8.9158500000000029E-2</v>
      </c>
      <c r="O6">
        <f ca="1">VLOOKUP($C6,INDIRECT("'"&amp;O$2&amp;"'"&amp;"!Q3:V59"),5,FALSE)</f>
        <v>-1.1785499999999994E-2</v>
      </c>
      <c r="P6">
        <f ca="1">VLOOKUP($C6,INDIRECT("'"&amp;P$2&amp;"'"&amp;"!Q3:V59"),5,FALSE)</f>
        <v>-0.27069299999999996</v>
      </c>
      <c r="Q6">
        <f ca="1">VLOOKUP($C6,INDIRECT("'"&amp;Q$2&amp;"'"&amp;"!Q3:V59"),5,FALSE)</f>
        <v>-7.9234499999999999E-2</v>
      </c>
      <c r="R6">
        <f ca="1">VLOOKUP($C6,INDIRECT("'"&amp;R$2&amp;"'"&amp;"!Q3:V59"),5,FALSE)</f>
        <v>-0.2101065</v>
      </c>
      <c r="S6">
        <f ca="1">VLOOKUP($C6,INDIRECT("'"&amp;S$2&amp;"'"&amp;"!Q3:V59"),5,FALSE)</f>
        <v>-2.9652000000000012E-2</v>
      </c>
      <c r="T6">
        <f ca="1">VLOOKUP($C6,INDIRECT("'"&amp;T$2&amp;"'"&amp;"!Q3:V59"),5,FALSE)</f>
        <v>-2.6361000000000009E-2</v>
      </c>
      <c r="U6">
        <f ca="1">VLOOKUP($C6,INDIRECT("'"&amp;U$2&amp;"'"&amp;"!Q3:V59"),5,FALSE)</f>
        <v>-8.5505999999999999E-2</v>
      </c>
      <c r="V6">
        <f ca="1">VLOOKUP($C6,INDIRECT("'"&amp;V$2&amp;"'"&amp;"!Q3:V59"),5,FALSE)</f>
        <v>-0.284715</v>
      </c>
      <c r="W6">
        <f ca="1">VLOOKUP($C6,INDIRECT("'"&amp;W$2&amp;"'"&amp;"!Q3:V59"),5,FALSE)</f>
        <v>-0.22229100000000007</v>
      </c>
      <c r="X6">
        <f ca="1">VLOOKUP($C6,INDIRECT("'"&amp;X$2&amp;"'"&amp;"!Q3:V59"),5,FALSE)</f>
        <v>-0.13883999999999999</v>
      </c>
      <c r="Y6">
        <f ca="1">VLOOKUP($C6,INDIRECT("'"&amp;Y$2&amp;"'"&amp;"!Q3:V59"),5,FALSE)</f>
        <v>-0.30196800000000001</v>
      </c>
      <c r="Z6">
        <f ca="1">VLOOKUP($C6,INDIRECT("'"&amp;Z$2&amp;"'"&amp;"!Q3:V59"),5,FALSE)</f>
        <v>-0.32922300000000004</v>
      </c>
      <c r="AA6" s="8">
        <f ca="1">VLOOKUP($C6,INDIRECT("'"&amp;L$2&amp;"'"&amp;"!Q3:V59"),6,FALSE)</f>
        <v>-1.2493397160000016E-3</v>
      </c>
      <c r="AB6">
        <f ca="1">VLOOKUP($C6,INDIRECT("'"&amp;O$2&amp;"'"&amp;"!Q3:V59"),6,FALSE)</f>
        <v>1.3866819299999977E-4</v>
      </c>
      <c r="AC6">
        <f ca="1">VLOOKUP($C6,INDIRECT("'"&amp;M$2&amp;"'"&amp;"!Q3:V59"),6,FALSE)</f>
        <v>-2.891895810750001E-2</v>
      </c>
      <c r="AD6">
        <f ca="1">VLOOKUP($C6,INDIRECT("'"&amp;N$2&amp;"'"&amp;"!Q3:V59"),6,FALSE)</f>
        <v>7.9492381222500061E-3</v>
      </c>
      <c r="AE6">
        <f ca="1">VLOOKUP($C6,INDIRECT("'"&amp;P$2&amp;"'"&amp;"!Q3:V59"),6,FALSE)</f>
        <v>7.3273888169999982E-2</v>
      </c>
      <c r="AF6">
        <f ca="1">VLOOKUP($C6,INDIRECT("'"&amp;Q$2&amp;"'"&amp;"!Q3:V59"),6,FALSE)</f>
        <v>-6.276679769249993E-3</v>
      </c>
      <c r="AG6">
        <f ca="1">VLOOKUP($C6,INDIRECT("'"&amp;R$2&amp;"'"&amp;"!Q3:V59"),6,FALSE)</f>
        <v>4.4144741342250021E-2</v>
      </c>
      <c r="AH6">
        <f ca="1">VLOOKUP($C6,INDIRECT("'"&amp;S$2&amp;"'"&amp;"!Q3:V59"),6,FALSE)</f>
        <v>-8.7901871400000416E-4</v>
      </c>
      <c r="AI6">
        <f ca="1">VLOOKUP($C6,INDIRECT("'"&amp;T$2&amp;"'"&amp;"!Q3:V59"),6,FALSE)</f>
        <v>-6.9490232099999943E-4</v>
      </c>
      <c r="AJ6">
        <f ca="1">VLOOKUP($C6,INDIRECT("'"&amp;U$2&amp;"'"&amp;"!Q3:V59"),6,FALSE)</f>
        <v>7.3112760359999923E-3</v>
      </c>
      <c r="AK6">
        <f ca="1">VLOOKUP($C6,INDIRECT("'"&amp;V$2&amp;"'"&amp;"!Q3:V59"),6,FALSE)</f>
        <v>8.1062204152500011E-2</v>
      </c>
      <c r="AL6">
        <f ca="1">VLOOKUP($C6,INDIRECT("'"&amp;W$2&amp;"'"&amp;"!Q3:V59"),6,FALSE)</f>
        <v>4.9413288680999999E-2</v>
      </c>
      <c r="AM6">
        <f ca="1">VLOOKUP($C6,INDIRECT("'"&amp;X$2&amp;"'"&amp;"!Q3:V59"),6,FALSE)</f>
        <v>1.9274254739999996E-2</v>
      </c>
      <c r="AN6">
        <f ca="1">VLOOKUP($C6,INDIRECT("'"&amp;Y$2&amp;"'"&amp;"!Q3:V59"),6,FALSE)</f>
        <v>-9.1173349224000014E-2</v>
      </c>
      <c r="AO6">
        <f ca="1">VLOOKUP($C6,INDIRECT("'"&amp;Z$2&amp;"'"&amp;"!Q3:V59"),6,FALSE)</f>
        <v>0.108387783729</v>
      </c>
    </row>
    <row r="7" spans="2:41" ht="18">
      <c r="B7" s="7" t="s">
        <v>812</v>
      </c>
      <c r="C7" s="7" t="s">
        <v>775</v>
      </c>
      <c r="D7" s="15">
        <f ca="1">AVERAGE(L7:Z7)</f>
        <v>2.0003000000000186E-3</v>
      </c>
      <c r="E7" s="12" cm="1">
        <f t="array" aca="1" ref="E7" ca="1">AVERAGE(ABS(L7:Z7))</f>
        <v>0.12285690000000003</v>
      </c>
      <c r="F7" s="12">
        <f ca="1">_xlfn.STDEV.S(L7:Z7)</f>
        <v>0.23134358689989046</v>
      </c>
      <c r="G7" s="12">
        <f ca="1">IFERROR(F7/E7,0)</f>
        <v>1.8830329179711551</v>
      </c>
      <c r="H7" s="14">
        <f ca="1">AVERAGE(AA7:AO7)</f>
        <v>-2.5363546845900007E-2</v>
      </c>
      <c r="I7" s="12">
        <f t="array" aca="1" ref="I7" ca="1">AVERAGE(ABS(AA7:AO7))</f>
        <v>3.4975691508600019E-2</v>
      </c>
      <c r="J7" s="12">
        <f ca="1">_xlfn.STDEV.S(AA7:AO7)</f>
        <v>9.7033080791840781E-2</v>
      </c>
      <c r="K7" s="12">
        <f ca="1">IFERROR(J7/I7,0)</f>
        <v>2.7743005672377268</v>
      </c>
      <c r="L7" s="8">
        <f ca="1">VLOOKUP($C7,INDIRECT("'"&amp;L$2&amp;"'"&amp;"!Q3:V59"),5,FALSE)</f>
        <v>-6.6615000000000008E-3</v>
      </c>
      <c r="M7">
        <f ca="1">VLOOKUP($C7,INDIRECT("'"&amp;M$2&amp;"'"&amp;"!Q3:V59"),5,FALSE)</f>
        <v>0.77630100000000013</v>
      </c>
      <c r="N7">
        <f ca="1">VLOOKUP($C7,INDIRECT("'"&amp;N$2&amp;"'"&amp;"!Q3:V59"),5,FALSE)</f>
        <v>-0.130632</v>
      </c>
      <c r="O7">
        <f ca="1">VLOOKUP($C7,INDIRECT("'"&amp;O$2&amp;"'"&amp;"!Q3:V59"),5,FALSE)</f>
        <v>-0.118605</v>
      </c>
      <c r="P7">
        <f ca="1">VLOOKUP($C7,INDIRECT("'"&amp;P$2&amp;"'"&amp;"!Q3:V59"),5,FALSE)</f>
        <v>-1.5110999999999999E-2</v>
      </c>
      <c r="Q7">
        <f ca="1">VLOOKUP($C7,INDIRECT("'"&amp;Q$2&amp;"'"&amp;"!Q3:V59"),5,FALSE)</f>
        <v>-6.4978500000000008E-2</v>
      </c>
      <c r="R7">
        <f ca="1">VLOOKUP($C7,INDIRECT("'"&amp;R$2&amp;"'"&amp;"!Q3:V59"),5,FALSE)</f>
        <v>-8.9498999999999995E-2</v>
      </c>
      <c r="S7">
        <f ca="1">VLOOKUP($C7,INDIRECT("'"&amp;S$2&amp;"'"&amp;"!Q3:V59"),5,FALSE)</f>
        <v>-1.7175000000000003E-3</v>
      </c>
      <c r="T7">
        <f ca="1">VLOOKUP($C7,INDIRECT("'"&amp;T$2&amp;"'"&amp;"!Q3:V59"),5,FALSE)</f>
        <v>-9.976500000000027E-3</v>
      </c>
      <c r="U7">
        <f ca="1">VLOOKUP($C7,INDIRECT("'"&amp;U$2&amp;"'"&amp;"!Q3:V59"),5,FALSE)</f>
        <v>-0.23066399999999995</v>
      </c>
      <c r="V7">
        <f ca="1">VLOOKUP($C7,INDIRECT("'"&amp;V$2&amp;"'"&amp;"!Q3:V59"),5,FALSE)</f>
        <v>-1.9009500000000006E-2</v>
      </c>
      <c r="W7">
        <f ca="1">VLOOKUP($C7,INDIRECT("'"&amp;W$2&amp;"'"&amp;"!Q3:V59"),5,FALSE)</f>
        <v>0.16012800000000002</v>
      </c>
      <c r="X7">
        <f ca="1">VLOOKUP($C7,INDIRECT("'"&amp;X$2&amp;"'"&amp;"!Q3:V59"),5,FALSE)</f>
        <v>-1.7400000000000007E-3</v>
      </c>
      <c r="Y7">
        <f ca="1">VLOOKUP($C7,INDIRECT("'"&amp;Y$2&amp;"'"&amp;"!Q3:V59"),5,FALSE)</f>
        <v>-0.11201399999999995</v>
      </c>
      <c r="Z7">
        <f ca="1">VLOOKUP($C7,INDIRECT("'"&amp;Z$2&amp;"'"&amp;"!Q3:V59"),5,FALSE)</f>
        <v>-0.10581600000000004</v>
      </c>
      <c r="AA7" s="8">
        <f ca="1">VLOOKUP($C7,INDIRECT("'"&amp;L$2&amp;"'"&amp;"!Q3:V59"),6,FALSE)</f>
        <v>4.4465512499999547E-5</v>
      </c>
      <c r="AB7">
        <f ca="1">VLOOKUP($C7,INDIRECT("'"&amp;O$2&amp;"'"&amp;"!Q3:V59"),6,FALSE)</f>
        <v>1.4089028647499993E-2</v>
      </c>
      <c r="AC7">
        <f ca="1">VLOOKUP($C7,INDIRECT("'"&amp;M$2&amp;"'"&amp;"!Q3:V59"),6,FALSE)</f>
        <v>-0.36963416854800007</v>
      </c>
      <c r="AD7">
        <f ca="1">VLOOKUP($C7,INDIRECT("'"&amp;N$2&amp;"'"&amp;"!Q3:V59"),6,FALSE)</f>
        <v>-1.7028860940000001E-2</v>
      </c>
      <c r="AE7">
        <f ca="1">VLOOKUP($C7,INDIRECT("'"&amp;P$2&amp;"'"&amp;"!Q3:V59"),6,FALSE)</f>
        <v>2.3072230349999859E-4</v>
      </c>
      <c r="AF7">
        <f ca="1">VLOOKUP($C7,INDIRECT("'"&amp;Q$2&amp;"'"&amp;"!Q3:V59"),6,FALSE)</f>
        <v>-4.2315623662500098E-3</v>
      </c>
      <c r="AG7">
        <f ca="1">VLOOKUP($C7,INDIRECT("'"&amp;R$2&amp;"'"&amp;"!Q3:V59"),6,FALSE)</f>
        <v>-8.0296712820000123E-3</v>
      </c>
      <c r="AH7">
        <f ca="1">VLOOKUP($C7,INDIRECT("'"&amp;S$2&amp;"'"&amp;"!Q3:V59"),6,FALSE)</f>
        <v>2.9729924999999708E-6</v>
      </c>
      <c r="AI7">
        <f ca="1">VLOOKUP($C7,INDIRECT("'"&amp;T$2&amp;"'"&amp;"!Q3:V59"),6,FALSE)</f>
        <v>9.9949565250000128E-5</v>
      </c>
      <c r="AJ7">
        <f ca="1">VLOOKUP($C7,INDIRECT("'"&amp;U$2&amp;"'"&amp;"!Q3:V59"),6,FALSE)</f>
        <v>-5.3255358324000003E-2</v>
      </c>
      <c r="AK7">
        <f ca="1">VLOOKUP($C7,INDIRECT("'"&amp;V$2&amp;"'"&amp;"!Q3:V59"),6,FALSE)</f>
        <v>-3.6161771850000245E-4</v>
      </c>
      <c r="AL7">
        <f ca="1">VLOOKUP($C7,INDIRECT("'"&amp;W$2&amp;"'"&amp;"!Q3:V59"),6,FALSE)</f>
        <v>3.3839930304000031E-2</v>
      </c>
      <c r="AM7">
        <f ca="1">VLOOKUP($C7,INDIRECT("'"&amp;X$2&amp;"'"&amp;"!Q3:V59"),6,FALSE)</f>
        <v>-3.0484799999998623E-6</v>
      </c>
      <c r="AN7">
        <f ca="1">VLOOKUP($C7,INDIRECT("'"&amp;Y$2&amp;"'"&amp;"!Q3:V59"),6,FALSE)</f>
        <v>1.2567466736999995E-2</v>
      </c>
      <c r="AO7">
        <f ca="1">VLOOKUP($C7,INDIRECT("'"&amp;Z$2&amp;"'"&amp;"!Q3:V59"),6,FALSE)</f>
        <v>1.121654890800001E-2</v>
      </c>
    </row>
    <row r="8" spans="2:41" ht="18">
      <c r="B8" s="7" t="s">
        <v>823</v>
      </c>
      <c r="C8" s="7" t="s">
        <v>736</v>
      </c>
      <c r="D8" s="15">
        <f ca="1">AVERAGE(L8:Z8)</f>
        <v>4.8409399999999998E-2</v>
      </c>
      <c r="E8" s="12" cm="1">
        <f t="array" aca="1" ref="E8" ca="1">AVERAGE(ABS(L8:Z8))</f>
        <v>4.8409399999999998E-2</v>
      </c>
      <c r="F8" s="12">
        <f ca="1">_xlfn.STDEV.S(L8:Z8)</f>
        <v>4.6236197053128356E-2</v>
      </c>
      <c r="G8" s="12">
        <f ca="1">IFERROR(F8/E8,0)</f>
        <v>0.95510783139490174</v>
      </c>
      <c r="H8" s="14">
        <f ca="1">AVERAGE(AA8:AO8)</f>
        <v>-5.0782579290000005E-4</v>
      </c>
      <c r="I8" s="12">
        <f t="array" aca="1" ref="I8" ca="1">AVERAGE(ABS(AA8:AO8))</f>
        <v>4.3786435335000018E-3</v>
      </c>
      <c r="J8" s="12">
        <f ca="1">_xlfn.STDEV.S(AA8:AO8)</f>
        <v>7.2353883938882863E-3</v>
      </c>
      <c r="K8" s="12">
        <f ca="1">IFERROR(J8/I8,0)</f>
        <v>1.6524269076785953</v>
      </c>
      <c r="L8" s="8">
        <f ca="1">VLOOKUP($C8,INDIRECT("'"&amp;L$2&amp;"'"&amp;"!Q3:V59"),5,FALSE)</f>
        <v>2.9909999999999999E-2</v>
      </c>
      <c r="M8">
        <f ca="1">VLOOKUP($C8,INDIRECT("'"&amp;M$2&amp;"'"&amp;"!Q3:V59"),5,FALSE)</f>
        <v>7.8593999999999997E-2</v>
      </c>
      <c r="N8">
        <f ca="1">VLOOKUP($C8,INDIRECT("'"&amp;N$2&amp;"'"&amp;"!Q3:V59"),5,FALSE)</f>
        <v>0.10699049999999996</v>
      </c>
      <c r="O8">
        <f ca="1">VLOOKUP($C8,INDIRECT("'"&amp;O$2&amp;"'"&amp;"!Q3:V59"),5,FALSE)</f>
        <v>8.0539499999999986E-2</v>
      </c>
      <c r="P8">
        <f ca="1">VLOOKUP($C8,INDIRECT("'"&amp;P$2&amp;"'"&amp;"!Q3:V59"),5,FALSE)</f>
        <v>4.3694999999999984E-3</v>
      </c>
      <c r="Q8">
        <f ca="1">VLOOKUP($C8,INDIRECT("'"&amp;Q$2&amp;"'"&amp;"!Q3:V59"),5,FALSE)</f>
        <v>6.4800000000000274E-4</v>
      </c>
      <c r="R8">
        <f ca="1">VLOOKUP($C8,INDIRECT("'"&amp;R$2&amp;"'"&amp;"!Q3:V59"),5,FALSE)</f>
        <v>0.10437900000000006</v>
      </c>
      <c r="S8">
        <f ca="1">VLOOKUP($C8,INDIRECT("'"&amp;S$2&amp;"'"&amp;"!Q3:V59"),5,FALSE)</f>
        <v>2.2370999999999995E-2</v>
      </c>
      <c r="T8">
        <f ca="1">VLOOKUP($C8,INDIRECT("'"&amp;T$2&amp;"'"&amp;"!Q3:V59"),5,FALSE)</f>
        <v>1.6358999999999999E-2</v>
      </c>
      <c r="U8">
        <f ca="1">VLOOKUP($C8,INDIRECT("'"&amp;U$2&amp;"'"&amp;"!Q3:V59"),5,FALSE)</f>
        <v>6.4350000000000032E-3</v>
      </c>
      <c r="V8">
        <f ca="1">VLOOKUP($C8,INDIRECT("'"&amp;V$2&amp;"'"&amp;"!Q3:V59"),5,FALSE)</f>
        <v>0.13153650000000003</v>
      </c>
      <c r="W8">
        <f ca="1">VLOOKUP($C8,INDIRECT("'"&amp;W$2&amp;"'"&amp;"!Q3:V59"),5,FALSE)</f>
        <v>1.1608499999999994E-2</v>
      </c>
      <c r="X8">
        <f ca="1">VLOOKUP($C8,INDIRECT("'"&amp;X$2&amp;"'"&amp;"!Q3:V59"),5,FALSE)</f>
        <v>2.4481499999999962E-2</v>
      </c>
      <c r="Y8">
        <f ca="1">VLOOKUP($C8,INDIRECT("'"&amp;Y$2&amp;"'"&amp;"!Q3:V59"),5,FALSE)</f>
        <v>6.5639999999999969E-3</v>
      </c>
      <c r="Z8">
        <f ca="1">VLOOKUP($C8,INDIRECT("'"&amp;Z$2&amp;"'"&amp;"!Q3:V59"),5,FALSE)</f>
        <v>0.10135499999999999</v>
      </c>
      <c r="AA8" s="8">
        <f ca="1">VLOOKUP($C8,INDIRECT("'"&amp;L$2&amp;"'"&amp;"!Q3:V59"),6,FALSE)</f>
        <v>8.9563999499999792E-4</v>
      </c>
      <c r="AB8">
        <f ca="1">VLOOKUP($C8,INDIRECT("'"&amp;O$2&amp;"'"&amp;"!Q3:V59"),6,FALSE)</f>
        <v>-6.4867318695000023E-3</v>
      </c>
      <c r="AC8">
        <f ca="1">VLOOKUP($C8,INDIRECT("'"&amp;M$2&amp;"'"&amp;"!Q3:V59"),6,FALSE)</f>
        <v>-6.1770168359999997E-3</v>
      </c>
      <c r="AD8">
        <f ca="1">VLOOKUP($C8,INDIRECT("'"&amp;N$2&amp;"'"&amp;"!Q3:V59"),6,FALSE)</f>
        <v>-1.1447930004749992E-2</v>
      </c>
      <c r="AE8">
        <f ca="1">VLOOKUP($C8,INDIRECT("'"&amp;P$2&amp;"'"&amp;"!Q3:V59"),6,FALSE)</f>
        <v>1.9099084499999813E-5</v>
      </c>
      <c r="AF8">
        <f ca="1">VLOOKUP($C8,INDIRECT("'"&amp;Q$2&amp;"'"&amp;"!Q3:V59"),6,FALSE)</f>
        <v>-4.3642800000003367E-7</v>
      </c>
      <c r="AG8">
        <f ca="1">VLOOKUP($C8,INDIRECT("'"&amp;R$2&amp;"'"&amp;"!Q3:V59"),6,FALSE)</f>
        <v>-1.0894975641000011E-2</v>
      </c>
      <c r="AH8">
        <f ca="1">VLOOKUP($C8,INDIRECT("'"&amp;S$2&amp;"'"&amp;"!Q3:V59"),6,FALSE)</f>
        <v>5.0049519750000029E-4</v>
      </c>
      <c r="AI8">
        <f ca="1">VLOOKUP($C8,INDIRECT("'"&amp;T$2&amp;"'"&amp;"!Q3:V59"),6,FALSE)</f>
        <v>-2.676414195E-4</v>
      </c>
      <c r="AJ8">
        <f ca="1">VLOOKUP($C8,INDIRECT("'"&amp;U$2&amp;"'"&amp;"!Q3:V59"),6,FALSE)</f>
        <v>4.1409225000000181E-5</v>
      </c>
      <c r="AK8">
        <f ca="1">VLOOKUP($C8,INDIRECT("'"&amp;V$2&amp;"'"&amp;"!Q3:V59"),6,FALSE)</f>
        <v>1.7301653527500016E-2</v>
      </c>
      <c r="AL8">
        <f ca="1">VLOOKUP($C8,INDIRECT("'"&amp;W$2&amp;"'"&amp;"!Q3:V59"),6,FALSE)</f>
        <v>-1.3475727225000083E-4</v>
      </c>
      <c r="AM8">
        <f ca="1">VLOOKUP($C8,INDIRECT("'"&amp;X$2&amp;"'"&amp;"!Q3:V59"),6,FALSE)</f>
        <v>-5.9945400899999934E-4</v>
      </c>
      <c r="AN8">
        <f ca="1">VLOOKUP($C8,INDIRECT("'"&amp;Y$2&amp;"'"&amp;"!Q3:V59"),6,FALSE)</f>
        <v>-6.3957646799999975E-4</v>
      </c>
      <c r="AO8">
        <f ca="1">VLOOKUP($C8,INDIRECT("'"&amp;Z$2&amp;"'"&amp;"!Q3:V59"),6,FALSE)</f>
        <v>1.0272836025000003E-2</v>
      </c>
    </row>
    <row r="9" spans="2:41" ht="18">
      <c r="B9" s="7" t="s">
        <v>813</v>
      </c>
      <c r="C9" s="7" t="s">
        <v>783</v>
      </c>
      <c r="D9" s="15">
        <f ca="1">AVERAGE(L9:Z9)</f>
        <v>4.7177099999999993E-2</v>
      </c>
      <c r="E9" s="12" cm="1">
        <f t="array" aca="1" ref="E9" ca="1">AVERAGE(ABS(L9:Z9))</f>
        <v>4.7177099999999993E-2</v>
      </c>
      <c r="F9" s="12">
        <f ca="1">_xlfn.STDEV.S(L9:Z9)</f>
        <v>6.0860046926534649E-2</v>
      </c>
      <c r="G9" s="12">
        <f ca="1">IFERROR(F9/E9,0)</f>
        <v>1.2900336588415706</v>
      </c>
      <c r="H9" s="14">
        <f ca="1">AVERAGE(AA9:AO9)</f>
        <v>-1.8621649686000003E-3</v>
      </c>
      <c r="I9" s="12">
        <f t="array" aca="1" ref="I9" ca="1">AVERAGE(ABS(AA9:AO9))</f>
        <v>5.6722203867000014E-3</v>
      </c>
      <c r="J9" s="12">
        <f ca="1">_xlfn.STDEV.S(AA9:AO9)</f>
        <v>1.1520522786671573E-2</v>
      </c>
      <c r="K9" s="12">
        <f ca="1">IFERROR(J9/I9,0)</f>
        <v>2.0310428723264069</v>
      </c>
      <c r="L9" s="8">
        <f ca="1">VLOOKUP($C9,INDIRECT("'"&amp;L$2&amp;"'"&amp;"!Q3:V59"),5,FALSE)</f>
        <v>3.2395499999999966E-2</v>
      </c>
      <c r="M9">
        <f ca="1">VLOOKUP($C9,INDIRECT("'"&amp;M$2&amp;"'"&amp;"!Q3:V59"),5,FALSE)</f>
        <v>2.3909999999999765E-3</v>
      </c>
      <c r="N9">
        <f ca="1">VLOOKUP($C9,INDIRECT("'"&amp;N$2&amp;"'"&amp;"!Q3:V59"),5,FALSE)</f>
        <v>1.1924999999999852E-3</v>
      </c>
      <c r="O9">
        <f ca="1">VLOOKUP($C9,INDIRECT("'"&amp;O$2&amp;"'"&amp;"!Q3:V59"),5,FALSE)</f>
        <v>5.1450000000001495E-4</v>
      </c>
      <c r="P9">
        <f ca="1">VLOOKUP($C9,INDIRECT("'"&amp;P$2&amp;"'"&amp;"!Q3:V59"),5,FALSE)</f>
        <v>0.14232900000000001</v>
      </c>
      <c r="Q9">
        <f ca="1">VLOOKUP($C9,INDIRECT("'"&amp;Q$2&amp;"'"&amp;"!Q3:V59"),5,FALSE)</f>
        <v>0.146124</v>
      </c>
      <c r="R9">
        <f ca="1">VLOOKUP($C9,INDIRECT("'"&amp;R$2&amp;"'"&amp;"!Q3:V59"),5,FALSE)</f>
        <v>4.3470000000000175E-3</v>
      </c>
      <c r="S9">
        <f ca="1">VLOOKUP($C9,INDIRECT("'"&amp;S$2&amp;"'"&amp;"!Q3:V59"),5,FALSE)</f>
        <v>3.5600999999999987E-2</v>
      </c>
      <c r="T9">
        <f ca="1">VLOOKUP($C9,INDIRECT("'"&amp;T$2&amp;"'"&amp;"!Q3:V59"),5,FALSE)</f>
        <v>9.9899999999999989E-4</v>
      </c>
      <c r="U9">
        <f ca="1">VLOOKUP($C9,INDIRECT("'"&amp;U$2&amp;"'"&amp;"!Q3:V59"),5,FALSE)</f>
        <v>6.1500000000003219E-4</v>
      </c>
      <c r="V9">
        <f ca="1">VLOOKUP($C9,INDIRECT("'"&amp;V$2&amp;"'"&amp;"!Q3:V59"),5,FALSE)</f>
        <v>2.4031500000000011E-2</v>
      </c>
      <c r="W9">
        <f ca="1">VLOOKUP($C9,INDIRECT("'"&amp;W$2&amp;"'"&amp;"!Q3:V59"),5,FALSE)</f>
        <v>7.8224999999999961E-3</v>
      </c>
      <c r="X9">
        <f ca="1">VLOOKUP($C9,INDIRECT("'"&amp;X$2&amp;"'"&amp;"!Q3:V59"),5,FALSE)</f>
        <v>7.9384500000000024E-2</v>
      </c>
      <c r="Y9">
        <f ca="1">VLOOKUP($C9,INDIRECT("'"&amp;Y$2&amp;"'"&amp;"!Q3:V59"),5,FALSE)</f>
        <v>5.2041000000000004E-2</v>
      </c>
      <c r="Z9">
        <f ca="1">VLOOKUP($C9,INDIRECT("'"&amp;Z$2&amp;"'"&amp;"!Q3:V59"),5,FALSE)</f>
        <v>0.17786849999999998</v>
      </c>
      <c r="AA9" s="8">
        <f ca="1">VLOOKUP($C9,INDIRECT("'"&amp;L$2&amp;"'"&amp;"!Q3:V59"),6,FALSE)</f>
        <v>1.0494684202500032E-3</v>
      </c>
      <c r="AB9">
        <f ca="1">VLOOKUP($C9,INDIRECT("'"&amp;O$2&amp;"'"&amp;"!Q3:V59"),6,FALSE)</f>
        <v>2.6471024999999402E-7</v>
      </c>
      <c r="AC9">
        <f ca="1">VLOOKUP($C9,INDIRECT("'"&amp;M$2&amp;"'"&amp;"!Q3:V59"),6,FALSE)</f>
        <v>-5.7168809999998873E-6</v>
      </c>
      <c r="AD9">
        <f ca="1">VLOOKUP($C9,INDIRECT("'"&amp;N$2&amp;"'"&amp;"!Q3:V59"),6,FALSE)</f>
        <v>-1.4238450000000163E-6</v>
      </c>
      <c r="AE9">
        <f ca="1">VLOOKUP($C9,INDIRECT("'"&amp;P$2&amp;"'"&amp;"!Q3:V59"),6,FALSE)</f>
        <v>-2.0255409306000019E-2</v>
      </c>
      <c r="AF9">
        <f ca="1">VLOOKUP($C9,INDIRECT("'"&amp;Q$2&amp;"'"&amp;"!Q3:V59"),6,FALSE)</f>
        <v>2.1223122822000003E-2</v>
      </c>
      <c r="AG9">
        <f ca="1">VLOOKUP($C9,INDIRECT("'"&amp;R$2&amp;"'"&amp;"!Q3:V59"),6,FALSE)</f>
        <v>-1.8896409000000517E-5</v>
      </c>
      <c r="AH9">
        <f ca="1">VLOOKUP($C9,INDIRECT("'"&amp;S$2&amp;"'"&amp;"!Q3:V59"),6,FALSE)</f>
        <v>-1.2674312009999956E-3</v>
      </c>
      <c r="AI9">
        <f ca="1">VLOOKUP($C9,INDIRECT("'"&amp;T$2&amp;"'"&amp;"!Q3:V59"),6,FALSE)</f>
        <v>9.9800099999991661E-7</v>
      </c>
      <c r="AJ9">
        <f ca="1">VLOOKUP($C9,INDIRECT("'"&amp;U$2&amp;"'"&amp;"!Q3:V59"),6,FALSE)</f>
        <v>3.7730250000001306E-7</v>
      </c>
      <c r="AK9">
        <f ca="1">VLOOKUP($C9,INDIRECT("'"&amp;V$2&amp;"'"&amp;"!Q3:V59"),6,FALSE)</f>
        <v>-5.7747694500000159E-4</v>
      </c>
      <c r="AL9">
        <f ca="1">VLOOKUP($C9,INDIRECT("'"&amp;W$2&amp;"'"&amp;"!Q3:V59"),6,FALSE)</f>
        <v>-6.1191506249999946E-5</v>
      </c>
      <c r="AM9">
        <f ca="1">VLOOKUP($C9,INDIRECT("'"&amp;X$2&amp;"'"&amp;"!Q3:V59"),6,FALSE)</f>
        <v>6.301184379750001E-3</v>
      </c>
      <c r="AN9">
        <f ca="1">VLOOKUP($C9,INDIRECT("'"&amp;Y$2&amp;"'"&amp;"!Q3:V59"),6,FALSE)</f>
        <v>-2.7079534350000004E-3</v>
      </c>
      <c r="AO9">
        <f ca="1">VLOOKUP($C9,INDIRECT("'"&amp;Z$2&amp;"'"&amp;"!Q3:V59"),6,FALSE)</f>
        <v>-3.1612390636499996E-2</v>
      </c>
    </row>
    <row r="10" spans="2:41" ht="18">
      <c r="B10" s="7" t="s">
        <v>814</v>
      </c>
      <c r="C10" s="7" t="s">
        <v>764</v>
      </c>
      <c r="D10" s="15">
        <f ca="1">AVERAGE(L10:Z10)</f>
        <v>-4.1072200000000003E-2</v>
      </c>
      <c r="E10" s="12" cm="1">
        <f t="array" aca="1" ref="E10" ca="1">AVERAGE(ABS(L10:Z10))</f>
        <v>4.1072200000000003E-2</v>
      </c>
      <c r="F10" s="12">
        <f ca="1">_xlfn.STDEV.S(L10:Z10)</f>
        <v>5.9536319685909854E-2</v>
      </c>
      <c r="G10" s="12">
        <f ca="1">IFERROR(F10/E10,0)</f>
        <v>1.4495527311882452</v>
      </c>
      <c r="H10" s="14">
        <f ca="1">AVERAGE(AA10:AO10)</f>
        <v>-1.1102263978499977E-3</v>
      </c>
      <c r="I10" s="12">
        <f t="array" aca="1" ref="I10" ca="1">AVERAGE(ABS(AA10:AO10))</f>
        <v>4.9847902171500005E-3</v>
      </c>
      <c r="J10" s="12">
        <f ca="1">_xlfn.STDEV.S(AA10:AO10)</f>
        <v>1.0788953648222037E-2</v>
      </c>
      <c r="K10" s="12">
        <f ca="1">IFERROR(J10/I10,0)</f>
        <v>2.1643746633715919</v>
      </c>
      <c r="L10" s="8">
        <f ca="1">VLOOKUP($C10,INDIRECT("'"&amp;L$2&amp;"'"&amp;"!Q3:V59"),5,FALSE)</f>
        <v>-3.9613500000000003E-2</v>
      </c>
      <c r="M10">
        <f ca="1">VLOOKUP($C10,INDIRECT("'"&amp;M$2&amp;"'"&amp;"!Q3:V59"),5,FALSE)</f>
        <v>-1.4849999999999863E-3</v>
      </c>
      <c r="N10">
        <f ca="1">VLOOKUP($C10,INDIRECT("'"&amp;N$2&amp;"'"&amp;"!Q3:V59"),5,FALSE)</f>
        <v>-1.6815000000000579E-3</v>
      </c>
      <c r="O10">
        <f ca="1">VLOOKUP($C10,INDIRECT("'"&amp;O$2&amp;"'"&amp;"!Q3:V59"),5,FALSE)</f>
        <v>-4.9199999999999244E-4</v>
      </c>
      <c r="P10">
        <f ca="1">VLOOKUP($C10,INDIRECT("'"&amp;P$2&amp;"'"&amp;"!Q3:V59"),5,FALSE)</f>
        <v>-1.953000000000038E-3</v>
      </c>
      <c r="Q10">
        <f ca="1">VLOOKUP($C10,INDIRECT("'"&amp;Q$2&amp;"'"&amp;"!Q3:V59"),5,FALSE)</f>
        <v>-0.14814000000000002</v>
      </c>
      <c r="R10">
        <f ca="1">VLOOKUP($C10,INDIRECT("'"&amp;R$2&amp;"'"&amp;"!Q3:V59"),5,FALSE)</f>
        <v>-6.5609999999999835E-3</v>
      </c>
      <c r="S10">
        <f ca="1">VLOOKUP($C10,INDIRECT("'"&amp;S$2&amp;"'"&amp;"!Q3:V59"),5,FALSE)</f>
        <v>-4.2002999999999999E-2</v>
      </c>
      <c r="T10">
        <f ca="1">VLOOKUP($C10,INDIRECT("'"&amp;T$2&amp;"'"&amp;"!Q3:V59"),5,FALSE)</f>
        <v>-9.9899999999999989E-4</v>
      </c>
      <c r="U10">
        <f ca="1">VLOOKUP($C10,INDIRECT("'"&amp;U$2&amp;"'"&amp;"!Q3:V59"),5,FALSE)</f>
        <v>-6.1500000000003219E-4</v>
      </c>
      <c r="V10">
        <f ca="1">VLOOKUP($C10,INDIRECT("'"&amp;V$2&amp;"'"&amp;"!Q3:V59"),5,FALSE)</f>
        <v>-8.4648000000000057E-2</v>
      </c>
      <c r="W10">
        <f ca="1">VLOOKUP($C10,INDIRECT("'"&amp;W$2&amp;"'"&amp;"!Q3:V59"),5,FALSE)</f>
        <v>-4.7399999999999994E-3</v>
      </c>
      <c r="X10">
        <f ca="1">VLOOKUP($C10,INDIRECT("'"&amp;X$2&amp;"'"&amp;"!Q3:V59"),5,FALSE)</f>
        <v>-1.5134999999999999E-3</v>
      </c>
      <c r="Y10">
        <f ca="1">VLOOKUP($C10,INDIRECT("'"&amp;Y$2&amp;"'"&amp;"!Q3:V59"),5,FALSE)</f>
        <v>-0.10376999999999995</v>
      </c>
      <c r="Z10">
        <f ca="1">VLOOKUP($C10,INDIRECT("'"&amp;Z$2&amp;"'"&amp;"!Q3:V59"),5,FALSE)</f>
        <v>-0.17786849999999998</v>
      </c>
      <c r="AA10" s="8">
        <f ca="1">VLOOKUP($C10,INDIRECT("'"&amp;L$2&amp;"'"&amp;"!Q3:V59"),6,FALSE)</f>
        <v>-1.5691699619999994E-3</v>
      </c>
      <c r="AB10">
        <f ca="1">VLOOKUP($C10,INDIRECT("'"&amp;O$2&amp;"'"&amp;"!Q3:V59"),6,FALSE)</f>
        <v>2.4206399999999258E-7</v>
      </c>
      <c r="AC10">
        <f ca="1">VLOOKUP($C10,INDIRECT("'"&amp;M$2&amp;"'"&amp;"!Q3:V59"),6,FALSE)</f>
        <v>2.2074525000001471E-6</v>
      </c>
      <c r="AD10">
        <f ca="1">VLOOKUP($C10,INDIRECT("'"&amp;N$2&amp;"'"&amp;"!Q3:V59"),6,FALSE)</f>
        <v>2.8274422499999153E-6</v>
      </c>
      <c r="AE10">
        <f ca="1">VLOOKUP($C10,INDIRECT("'"&amp;P$2&amp;"'"&amp;"!Q3:V59"),6,FALSE)</f>
        <v>3.81713850000007E-6</v>
      </c>
      <c r="AF10">
        <f ca="1">VLOOKUP($C10,INDIRECT("'"&amp;Q$2&amp;"'"&amp;"!Q3:V59"),6,FALSE)</f>
        <v>2.1815688960000013E-2</v>
      </c>
      <c r="AG10">
        <f ca="1">VLOOKUP($C10,INDIRECT("'"&amp;R$2&amp;"'"&amp;"!Q3:V59"),6,FALSE)</f>
        <v>4.30368794999995E-5</v>
      </c>
      <c r="AH10">
        <f ca="1">VLOOKUP($C10,INDIRECT("'"&amp;S$2&amp;"'"&amp;"!Q3:V59"),6,FALSE)</f>
        <v>-1.764252008999998E-3</v>
      </c>
      <c r="AI10">
        <f ca="1">VLOOKUP($C10,INDIRECT("'"&amp;T$2&amp;"'"&amp;"!Q3:V59"),6,FALSE)</f>
        <v>9.9800099999991661E-7</v>
      </c>
      <c r="AJ10">
        <f ca="1">VLOOKUP($C10,INDIRECT("'"&amp;U$2&amp;"'"&amp;"!Q3:V59"),6,FALSE)</f>
        <v>3.7730250000001306E-7</v>
      </c>
      <c r="AK10">
        <f ca="1">VLOOKUP($C10,INDIRECT("'"&amp;V$2&amp;"'"&amp;"!Q3:V59"),6,FALSE)</f>
        <v>7.16528390400001E-3</v>
      </c>
      <c r="AL10">
        <f ca="1">VLOOKUP($C10,INDIRECT("'"&amp;W$2&amp;"'"&amp;"!Q3:V59"),6,FALSE)</f>
        <v>2.2474709999999781E-5</v>
      </c>
      <c r="AM10">
        <f ca="1">VLOOKUP($C10,INDIRECT("'"&amp;X$2&amp;"'"&amp;"!Q3:V59"),6,FALSE)</f>
        <v>2.2747905000001326E-6</v>
      </c>
      <c r="AN10">
        <f ca="1">VLOOKUP($C10,INDIRECT("'"&amp;Y$2&amp;"'"&amp;"!Q3:V59"),6,FALSE)</f>
        <v>-1.0766812004999992E-2</v>
      </c>
      <c r="AO10">
        <f ca="1">VLOOKUP($C10,INDIRECT("'"&amp;Z$2&amp;"'"&amp;"!Q3:V59"),6,FALSE)</f>
        <v>-3.1612390636499996E-2</v>
      </c>
    </row>
    <row r="11" spans="2:41" ht="18">
      <c r="B11" s="7" t="s">
        <v>815</v>
      </c>
      <c r="C11" s="7" t="s">
        <v>785</v>
      </c>
      <c r="D11" s="15">
        <f ca="1">AVERAGE(L11:Z11)</f>
        <v>3.4391200000000004E-2</v>
      </c>
      <c r="E11" s="12" cm="1">
        <f t="array" aca="1" ref="E11" ca="1">AVERAGE(ABS(L11:Z11))</f>
        <v>3.4391200000000004E-2</v>
      </c>
      <c r="F11" s="12">
        <f ca="1">_xlfn.STDEV.S(L11:Z11)</f>
        <v>3.7593011469553753E-2</v>
      </c>
      <c r="G11" s="12">
        <f ca="1">IFERROR(F11/E11,0)</f>
        <v>1.0930997310228707</v>
      </c>
      <c r="H11" s="14">
        <f ca="1">AVERAGE(AA11:AO11)</f>
        <v>-1.0813829883000003E-3</v>
      </c>
      <c r="I11" s="12">
        <f t="array" aca="1" ref="I11" ca="1">AVERAGE(ABS(AA11:AO11))</f>
        <v>2.5163423264999989E-3</v>
      </c>
      <c r="J11" s="12">
        <f ca="1">_xlfn.STDEV.S(AA11:AO11)</f>
        <v>4.4639900722040476E-3</v>
      </c>
      <c r="K11" s="12">
        <f ca="1">IFERROR(J11/I11,0)</f>
        <v>1.7739995171535536</v>
      </c>
      <c r="L11" s="8">
        <f ca="1">VLOOKUP($C11,INDIRECT("'"&amp;L$2&amp;"'"&amp;"!Q3:V59"),5,FALSE)</f>
        <v>3.3586499999999991E-2</v>
      </c>
      <c r="M11">
        <f ca="1">VLOOKUP($C11,INDIRECT("'"&amp;M$2&amp;"'"&amp;"!Q3:V59"),5,FALSE)</f>
        <v>9.8212500000000008E-2</v>
      </c>
      <c r="N11">
        <f ca="1">VLOOKUP($C11,INDIRECT("'"&amp;N$2&amp;"'"&amp;"!Q3:V59"),5,FALSE)</f>
        <v>4.194299999999998E-2</v>
      </c>
      <c r="O11">
        <f ca="1">VLOOKUP($C11,INDIRECT("'"&amp;O$2&amp;"'"&amp;"!Q3:V59"),5,FALSE)</f>
        <v>3.1858500000000012E-2</v>
      </c>
      <c r="P11">
        <f ca="1">VLOOKUP($C11,INDIRECT("'"&amp;P$2&amp;"'"&amp;"!Q3:V59"),5,FALSE)</f>
        <v>1.349999999999997E-4</v>
      </c>
      <c r="Q11">
        <f ca="1">VLOOKUP($C11,INDIRECT("'"&amp;Q$2&amp;"'"&amp;"!Q3:V59"),5,FALSE)</f>
        <v>1.6949999999999882E-3</v>
      </c>
      <c r="R11">
        <f ca="1">VLOOKUP($C11,INDIRECT("'"&amp;R$2&amp;"'"&amp;"!Q3:V59"),5,FALSE)</f>
        <v>9.3364499999999989E-2</v>
      </c>
      <c r="S11">
        <f ca="1">VLOOKUP($C11,INDIRECT("'"&amp;S$2&amp;"'"&amp;"!Q3:V59"),5,FALSE)</f>
        <v>1.9830000000000004E-3</v>
      </c>
      <c r="T11">
        <f ca="1">VLOOKUP($C11,INDIRECT("'"&amp;T$2&amp;"'"&amp;"!Q3:V59"),5,FALSE)</f>
        <v>2.2454999999999975E-3</v>
      </c>
      <c r="U11">
        <f ca="1">VLOOKUP($C11,INDIRECT("'"&amp;U$2&amp;"'"&amp;"!Q3:V59"),5,FALSE)</f>
        <v>1.3995000000000049E-3</v>
      </c>
      <c r="V11">
        <f ca="1">VLOOKUP($C11,INDIRECT("'"&amp;V$2&amp;"'"&amp;"!Q3:V59"),5,FALSE)</f>
        <v>0.10162199999999996</v>
      </c>
      <c r="W11">
        <f ca="1">VLOOKUP($C11,INDIRECT("'"&amp;W$2&amp;"'"&amp;"!Q3:V59"),5,FALSE)</f>
        <v>8.4059999999999968E-3</v>
      </c>
      <c r="X11">
        <f ca="1">VLOOKUP($C11,INDIRECT("'"&amp;X$2&amp;"'"&amp;"!Q3:V59"),5,FALSE)</f>
        <v>3.311400000000006E-2</v>
      </c>
      <c r="Y11">
        <f ca="1">VLOOKUP($C11,INDIRECT("'"&amp;Y$2&amp;"'"&amp;"!Q3:V59"),5,FALSE)</f>
        <v>5.2619999999999958E-3</v>
      </c>
      <c r="Z11">
        <f ca="1">VLOOKUP($C11,INDIRECT("'"&amp;Z$2&amp;"'"&amp;"!Q3:V59"),5,FALSE)</f>
        <v>6.1041000000000095E-2</v>
      </c>
      <c r="AA11" s="8">
        <f ca="1">VLOOKUP($C11,INDIRECT("'"&amp;L$2&amp;"'"&amp;"!Q3:V59"),6,FALSE)</f>
        <v>-1.1282041215000011E-3</v>
      </c>
      <c r="AB11">
        <f ca="1">VLOOKUP($C11,INDIRECT("'"&amp;O$2&amp;"'"&amp;"!Q3:V59"),6,FALSE)</f>
        <v>-1.0150118100000023E-3</v>
      </c>
      <c r="AC11">
        <f ca="1">VLOOKUP($C11,INDIRECT("'"&amp;M$2&amp;"'"&amp;"!Q3:V59"),6,FALSE)</f>
        <v>-9.6458424749999994E-3</v>
      </c>
      <c r="AD11">
        <f ca="1">VLOOKUP($C11,INDIRECT("'"&amp;N$2&amp;"'"&amp;"!Q3:V59"),6,FALSE)</f>
        <v>1.7595298214999971E-3</v>
      </c>
      <c r="AE11">
        <f ca="1">VLOOKUP($C11,INDIRECT("'"&amp;P$2&amp;"'"&amp;"!Q3:V59"),6,FALSE)</f>
        <v>-3.8879999999993841E-8</v>
      </c>
      <c r="AF11">
        <f ca="1">VLOOKUP($C11,INDIRECT("'"&amp;Q$2&amp;"'"&amp;"!Q3:V59"),6,FALSE)</f>
        <v>1.4977867499999843E-5</v>
      </c>
      <c r="AG11">
        <f ca="1">VLOOKUP($C11,INDIRECT("'"&amp;R$2&amp;"'"&amp;"!Q3:V59"),6,FALSE)</f>
        <v>8.7170699069999951E-3</v>
      </c>
      <c r="AH11">
        <f ca="1">VLOOKUP($C11,INDIRECT("'"&amp;S$2&amp;"'"&amp;"!Q3:V59"),6,FALSE)</f>
        <v>-3.9412125000000623E-6</v>
      </c>
      <c r="AI11">
        <f ca="1">VLOOKUP($C11,INDIRECT("'"&amp;T$2&amp;"'"&amp;"!Q3:V59"),6,FALSE)</f>
        <v>-5.8809645000000793E-6</v>
      </c>
      <c r="AJ11">
        <f ca="1">VLOOKUP($C11,INDIRECT("'"&amp;U$2&amp;"'"&amp;"!Q3:V59"),6,FALSE)</f>
        <v>1.9606994999999869E-6</v>
      </c>
      <c r="AK11">
        <f ca="1">VLOOKUP($C11,INDIRECT("'"&amp;V$2&amp;"'"&amp;"!Q3:V59"),6,FALSE)</f>
        <v>-1.0332823337999982E-2</v>
      </c>
      <c r="AL11">
        <f ca="1">VLOOKUP($C11,INDIRECT("'"&amp;W$2&amp;"'"&amp;"!Q3:V59"),6,FALSE)</f>
        <v>7.0660835999999253E-5</v>
      </c>
      <c r="AM11">
        <f ca="1">VLOOKUP($C11,INDIRECT("'"&amp;X$2&amp;"'"&amp;"!Q3:V59"),6,FALSE)</f>
        <v>-1.1000139660000022E-3</v>
      </c>
      <c r="AN11">
        <f ca="1">VLOOKUP($C11,INDIRECT("'"&amp;Y$2&amp;"'"&amp;"!Q3:V59"),6,FALSE)</f>
        <v>1.9799590499999984E-4</v>
      </c>
      <c r="AO11">
        <f ca="1">VLOOKUP($C11,INDIRECT("'"&amp;Z$2&amp;"'"&amp;"!Q3:V59"),6,FALSE)</f>
        <v>-3.7511830935000093E-3</v>
      </c>
    </row>
    <row r="12" spans="2:41">
      <c r="B12" s="7" t="s">
        <v>816</v>
      </c>
      <c r="C12" s="7" t="s">
        <v>767</v>
      </c>
      <c r="D12" s="15">
        <f ca="1">AVERAGE(L12:Z12)</f>
        <v>3.0067199999999981E-2</v>
      </c>
      <c r="E12" s="12" cm="1">
        <f t="array" aca="1" ref="E12" ca="1">AVERAGE(ABS(L12:Z12))</f>
        <v>3.0067199999999981E-2</v>
      </c>
      <c r="F12" s="12">
        <f ca="1">_xlfn.STDEV.S(L12:Z12)</f>
        <v>2.2718175518419478E-2</v>
      </c>
      <c r="G12" s="12">
        <f ca="1">IFERROR(F12/E12,0)</f>
        <v>0.75558001804023955</v>
      </c>
      <c r="H12" s="14">
        <f ca="1">AVERAGE(AA12:AO12)</f>
        <v>1.7687233200000061E-4</v>
      </c>
      <c r="I12" s="12">
        <f t="array" aca="1" ref="I12" ca="1">AVERAGE(ABS(AA12:AO12))</f>
        <v>1.3856900207999993E-3</v>
      </c>
      <c r="J12" s="12">
        <f ca="1">_xlfn.STDEV.S(AA12:AO12)</f>
        <v>2.1665081008918055E-3</v>
      </c>
      <c r="K12" s="12">
        <f ca="1">IFERROR(J12/I12,0)</f>
        <v>1.5634868320990125</v>
      </c>
      <c r="L12" s="8">
        <f ca="1">VLOOKUP($C12,INDIRECT("'"&amp;L$2&amp;"'"&amp;"!Q3:V59"),5,FALSE)</f>
        <v>1.1141999999999999E-2</v>
      </c>
      <c r="M12">
        <f ca="1">VLOOKUP($C12,INDIRECT("'"&amp;M$2&amp;"'"&amp;"!Q3:V59"),5,FALSE)</f>
        <v>2.9017499999999918E-2</v>
      </c>
      <c r="N12">
        <f ca="1">VLOOKUP($C12,INDIRECT("'"&amp;N$2&amp;"'"&amp;"!Q3:V59"),5,FALSE)</f>
        <v>1.6324500000000047E-2</v>
      </c>
      <c r="O12">
        <f ca="1">VLOOKUP($C12,INDIRECT("'"&amp;O$2&amp;"'"&amp;"!Q3:V59"),5,FALSE)</f>
        <v>5.521050000000001E-2</v>
      </c>
      <c r="P12">
        <f ca="1">VLOOKUP($C12,INDIRECT("'"&amp;P$2&amp;"'"&amp;"!Q3:V59"),5,FALSE)</f>
        <v>1.1782500000000001E-2</v>
      </c>
      <c r="Q12">
        <f ca="1">VLOOKUP($C12,INDIRECT("'"&amp;Q$2&amp;"'"&amp;"!Q3:V59"),5,FALSE)</f>
        <v>5.0996999999999959E-2</v>
      </c>
      <c r="R12">
        <f ca="1">VLOOKUP($C12,INDIRECT("'"&amp;R$2&amp;"'"&amp;"!Q3:V59"),5,FALSE)</f>
        <v>7.1202000000000015E-2</v>
      </c>
      <c r="S12">
        <f ca="1">VLOOKUP($C12,INDIRECT("'"&amp;S$2&amp;"'"&amp;"!Q3:V59"),5,FALSE)</f>
        <v>1.0901999999999995E-2</v>
      </c>
      <c r="T12">
        <f ca="1">VLOOKUP($C12,INDIRECT("'"&amp;T$2&amp;"'"&amp;"!Q3:V59"),5,FALSE)</f>
        <v>5.0312999999999983E-2</v>
      </c>
      <c r="U12">
        <f ca="1">VLOOKUP($C12,INDIRECT("'"&amp;U$2&amp;"'"&amp;"!Q3:V59"),5,FALSE)</f>
        <v>6.2429999999999986E-2</v>
      </c>
      <c r="V12">
        <f ca="1">VLOOKUP($C12,INDIRECT("'"&amp;V$2&amp;"'"&amp;"!Q3:V59"),5,FALSE)</f>
        <v>1.6611000000000001E-2</v>
      </c>
      <c r="W12">
        <f ca="1">VLOOKUP($C12,INDIRECT("'"&amp;W$2&amp;"'"&amp;"!Q3:V59"),5,FALSE)</f>
        <v>6.4200000000000194E-4</v>
      </c>
      <c r="X12">
        <f ca="1">VLOOKUP($C12,INDIRECT("'"&amp;X$2&amp;"'"&amp;"!Q3:V59"),5,FALSE)</f>
        <v>4.548E-3</v>
      </c>
      <c r="Y12">
        <f ca="1">VLOOKUP($C12,INDIRECT("'"&amp;Y$2&amp;"'"&amp;"!Q3:V59"),5,FALSE)</f>
        <v>3.5333999999999949E-2</v>
      </c>
      <c r="Z12">
        <f ca="1">VLOOKUP($C12,INDIRECT("'"&amp;Z$2&amp;"'"&amp;"!Q3:V59"),5,FALSE)</f>
        <v>2.4551999999999907E-2</v>
      </c>
      <c r="AA12" s="8">
        <f ca="1">VLOOKUP($C12,INDIRECT("'"&amp;L$2&amp;"'"&amp;"!Q3:V59"),6,FALSE)</f>
        <v>-1.2412745100000121E-4</v>
      </c>
      <c r="AB12">
        <f ca="1">VLOOKUP($C12,INDIRECT("'"&amp;O$2&amp;"'"&amp;"!Q3:V59"),6,FALSE)</f>
        <v>-3.0481164945000009E-3</v>
      </c>
      <c r="AC12">
        <f ca="1">VLOOKUP($C12,INDIRECT("'"&amp;M$2&amp;"'"&amp;"!Q3:V59"),6,FALSE)</f>
        <v>8.4201530624999769E-4</v>
      </c>
      <c r="AD12">
        <f ca="1">VLOOKUP($C12,INDIRECT("'"&amp;N$2&amp;"'"&amp;"!Q3:V59"),6,FALSE)</f>
        <v>2.6648930025000023E-4</v>
      </c>
      <c r="AE12">
        <f ca="1">VLOOKUP($C12,INDIRECT("'"&amp;P$2&amp;"'"&amp;"!Q3:V59"),6,FALSE)</f>
        <v>-1.388096325000005E-4</v>
      </c>
      <c r="AF12">
        <f ca="1">VLOOKUP($C12,INDIRECT("'"&amp;Q$2&amp;"'"&amp;"!Q3:V59"),6,FALSE)</f>
        <v>-2.6006940089999962E-3</v>
      </c>
      <c r="AG12">
        <f ca="1">VLOOKUP($C12,INDIRECT("'"&amp;R$2&amp;"'"&amp;"!Q3:V59"),6,FALSE)</f>
        <v>5.0697248040000083E-3</v>
      </c>
      <c r="AH12">
        <f ca="1">VLOOKUP($C12,INDIRECT("'"&amp;S$2&amp;"'"&amp;"!Q3:V59"),6,FALSE)</f>
        <v>1.1883725099999852E-4</v>
      </c>
      <c r="AI12">
        <f ca="1">VLOOKUP($C12,INDIRECT("'"&amp;T$2&amp;"'"&amp;"!Q3:V59"),6,FALSE)</f>
        <v>-2.5313979689999965E-3</v>
      </c>
      <c r="AJ12">
        <f ca="1">VLOOKUP($C12,INDIRECT("'"&amp;U$2&amp;"'"&amp;"!Q3:V59"),6,FALSE)</f>
        <v>3.8975048999999981E-3</v>
      </c>
      <c r="AK12">
        <f ca="1">VLOOKUP($C12,INDIRECT("'"&amp;V$2&amp;"'"&amp;"!Q3:V59"),6,FALSE)</f>
        <v>2.7590040450000005E-4</v>
      </c>
      <c r="AL12">
        <f ca="1">VLOOKUP($C12,INDIRECT("'"&amp;W$2&amp;"'"&amp;"!Q3:V59"),6,FALSE)</f>
        <v>4.1312700000001352E-7</v>
      </c>
      <c r="AM12">
        <f ca="1">VLOOKUP($C12,INDIRECT("'"&amp;X$2&amp;"'"&amp;"!Q3:V59"),6,FALSE)</f>
        <v>-2.0554685999999539E-5</v>
      </c>
      <c r="AN12">
        <f ca="1">VLOOKUP($C12,INDIRECT("'"&amp;Y$2&amp;"'"&amp;"!Q3:V59"),6,FALSE)</f>
        <v>1.2483325529999978E-3</v>
      </c>
      <c r="AO12">
        <f ca="1">VLOOKUP($C12,INDIRECT("'"&amp;Z$2&amp;"'"&amp;"!Q3:V59"),6,FALSE)</f>
        <v>-6.0243242399999719E-4</v>
      </c>
    </row>
    <row r="13" spans="2:41" ht="18">
      <c r="B13" s="7" t="s">
        <v>817</v>
      </c>
      <c r="C13" s="7" t="s">
        <v>769</v>
      </c>
      <c r="D13" s="15">
        <f ca="1">AVERAGE(L13:Z13)</f>
        <v>6.3327000000000071E-3</v>
      </c>
      <c r="E13" s="12" cm="1">
        <f t="array" aca="1" ref="E13" ca="1">AVERAGE(ABS(L13:Z13))</f>
        <v>6.3327000000000071E-3</v>
      </c>
      <c r="F13" s="12">
        <f ca="1">_xlfn.STDEV.S(L13:Z13)</f>
        <v>6.1132556903596364E-3</v>
      </c>
      <c r="G13" s="12">
        <f ca="1">IFERROR(F13/E13,0)</f>
        <v>0.96534743322115835</v>
      </c>
      <c r="H13" s="14">
        <f ca="1">AVERAGE(AA13:AO13)</f>
        <v>-4.1952500700000254E-5</v>
      </c>
      <c r="I13" s="12">
        <f t="array" aca="1" ref="I13" ca="1">AVERAGE(ABS(AA13:AO13))</f>
        <v>7.4983507500000205E-5</v>
      </c>
      <c r="J13" s="12">
        <f ca="1">_xlfn.STDEV.S(AA13:AO13)</f>
        <v>1.4489701387195743E-4</v>
      </c>
      <c r="K13" s="12">
        <f ca="1">IFERROR(J13/I13,0)</f>
        <v>1.9323851164465338</v>
      </c>
      <c r="L13" s="8">
        <f ca="1">VLOOKUP($C13,INDIRECT("'"&amp;L$2&amp;"'"&amp;"!Q3:V59"),5,FALSE)</f>
        <v>5.3399999999999802E-4</v>
      </c>
      <c r="M13">
        <f ca="1">VLOOKUP($C13,INDIRECT("'"&amp;M$2&amp;"'"&amp;"!Q3:V59"),5,FALSE)</f>
        <v>1.2363000000000041E-2</v>
      </c>
      <c r="N13">
        <f ca="1">VLOOKUP($C13,INDIRECT("'"&amp;N$2&amp;"'"&amp;"!Q3:V59"),5,FALSE)</f>
        <v>2.2567500000000046E-2</v>
      </c>
      <c r="O13">
        <f ca="1">VLOOKUP($C13,INDIRECT("'"&amp;O$2&amp;"'"&amp;"!Q3:V59"),5,FALSE)</f>
        <v>1.0280999999999957E-2</v>
      </c>
      <c r="P13">
        <f ca="1">VLOOKUP($C13,INDIRECT("'"&amp;P$2&amp;"'"&amp;"!Q3:V59"),5,FALSE)</f>
        <v>1.0176000000000018E-2</v>
      </c>
      <c r="Q13">
        <f ca="1">VLOOKUP($C13,INDIRECT("'"&amp;Q$2&amp;"'"&amp;"!Q3:V59"),5,FALSE)</f>
        <v>2.5949999999999307E-3</v>
      </c>
      <c r="R13">
        <f ca="1">VLOOKUP($C13,INDIRECT("'"&amp;R$2&amp;"'"&amp;"!Q3:V59"),5,FALSE)</f>
        <v>8.7705000000000699E-3</v>
      </c>
      <c r="S13">
        <f ca="1">VLOOKUP($C13,INDIRECT("'"&amp;S$2&amp;"'"&amp;"!Q3:V59"),5,FALSE)</f>
        <v>2.3175000000000071E-3</v>
      </c>
      <c r="T13">
        <f ca="1">VLOOKUP($C13,INDIRECT("'"&amp;T$2&amp;"'"&amp;"!Q3:V59"),5,FALSE)</f>
        <v>4.3320000000000025E-3</v>
      </c>
      <c r="U13">
        <f ca="1">VLOOKUP($C13,INDIRECT("'"&amp;U$2&amp;"'"&amp;"!Q3:V59"),5,FALSE)</f>
        <v>9.3870000000000203E-3</v>
      </c>
      <c r="V13">
        <f ca="1">VLOOKUP($C13,INDIRECT("'"&amp;V$2&amp;"'"&amp;"!Q3:V59"),5,FALSE)</f>
        <v>8.7600000000000178E-4</v>
      </c>
      <c r="W13">
        <f ca="1">VLOOKUP($C13,INDIRECT("'"&amp;W$2&amp;"'"&amp;"!Q3:V59"),5,FALSE)</f>
        <v>5.3144999999999443E-3</v>
      </c>
      <c r="X13">
        <f ca="1">VLOOKUP($C13,INDIRECT("'"&amp;X$2&amp;"'"&amp;"!Q3:V59"),5,FALSE)</f>
        <v>0</v>
      </c>
      <c r="Y13">
        <f ca="1">VLOOKUP($C13,INDIRECT("'"&amp;Y$2&amp;"'"&amp;"!Q3:V59"),5,FALSE)</f>
        <v>1.7250000000000078E-4</v>
      </c>
      <c r="Z13">
        <f ca="1">VLOOKUP($C13,INDIRECT("'"&amp;Z$2&amp;"'"&amp;"!Q3:V59"),5,FALSE)</f>
        <v>5.3040000000000587E-3</v>
      </c>
      <c r="AA13" s="8">
        <f ca="1">VLOOKUP($C13,INDIRECT("'"&amp;L$2&amp;"'"&amp;"!Q3:V59"),6,FALSE)</f>
        <v>2.8515600000001735E-7</v>
      </c>
      <c r="AB13">
        <f ca="1">VLOOKUP($C13,INDIRECT("'"&amp;O$2&amp;"'"&amp;"!Q3:V59"),6,FALSE)</f>
        <v>1.0569896099999997E-4</v>
      </c>
      <c r="AC13">
        <f ca="1">VLOOKUP($C13,INDIRECT("'"&amp;M$2&amp;"'"&amp;"!Q3:V59"),6,FALSE)</f>
        <v>-1.5284376900000205E-4</v>
      </c>
      <c r="AD13">
        <f ca="1">VLOOKUP($C13,INDIRECT("'"&amp;N$2&amp;"'"&amp;"!Q3:V59"),6,FALSE)</f>
        <v>-5.0929205625000027E-4</v>
      </c>
      <c r="AE13">
        <f ca="1">VLOOKUP($C13,INDIRECT("'"&amp;P$2&amp;"'"&amp;"!Q3:V59"),6,FALSE)</f>
        <v>-1.0355097600000037E-4</v>
      </c>
      <c r="AF13">
        <f ca="1">VLOOKUP($C13,INDIRECT("'"&amp;Q$2&amp;"'"&amp;"!Q3:V59"),6,FALSE)</f>
        <v>6.7340249999994243E-6</v>
      </c>
      <c r="AG13">
        <f ca="1">VLOOKUP($C13,INDIRECT("'"&amp;R$2&amp;"'"&amp;"!Q3:V59"),6,FALSE)</f>
        <v>-7.6921670250001229E-5</v>
      </c>
      <c r="AH13">
        <f ca="1">VLOOKUP($C13,INDIRECT("'"&amp;S$2&amp;"'"&amp;"!Q3:V59"),6,FALSE)</f>
        <v>-5.3708062500000812E-6</v>
      </c>
      <c r="AI13">
        <f ca="1">VLOOKUP($C13,INDIRECT("'"&amp;T$2&amp;"'"&amp;"!Q3:V59"),6,FALSE)</f>
        <v>1.8766224000000023E-5</v>
      </c>
      <c r="AJ13">
        <f ca="1">VLOOKUP($C13,INDIRECT("'"&amp;U$2&amp;"'"&amp;"!Q3:V59"),6,FALSE)</f>
        <v>8.8115768999999996E-5</v>
      </c>
      <c r="AK13">
        <f ca="1">VLOOKUP($C13,INDIRECT("'"&amp;V$2&amp;"'"&amp;"!Q3:V59"),6,FALSE)</f>
        <v>-7.6737600000003952E-7</v>
      </c>
      <c r="AL13">
        <f ca="1">VLOOKUP($C13,INDIRECT("'"&amp;W$2&amp;"'"&amp;"!Q3:V59"),6,FALSE)</f>
        <v>-2.8243910249999406E-5</v>
      </c>
      <c r="AM13">
        <f ca="1">VLOOKUP($C13,INDIRECT("'"&amp;X$2&amp;"'"&amp;"!Q3:V59"),6,FALSE)</f>
        <v>0</v>
      </c>
      <c r="AN13">
        <f ca="1">VLOOKUP($C13,INDIRECT("'"&amp;Y$2&amp;"'"&amp;"!Q3:V59"),6,FALSE)</f>
        <v>-2.9497499999986543E-8</v>
      </c>
      <c r="AO13">
        <f ca="1">VLOOKUP($C13,INDIRECT("'"&amp;Z$2&amp;"'"&amp;"!Q3:V59"),6,FALSE)</f>
        <v>2.8132416000000182E-5</v>
      </c>
    </row>
    <row r="14" spans="2:41" ht="18">
      <c r="B14" s="7" t="s">
        <v>818</v>
      </c>
      <c r="C14" s="7" t="s">
        <v>766</v>
      </c>
      <c r="D14" s="15">
        <f ca="1">AVERAGE(L14:Z14)</f>
        <v>-1.9849000000000099E-3</v>
      </c>
      <c r="E14" s="12" cm="1">
        <f t="array" aca="1" ref="E14" ca="1">AVERAGE(ABS(L14:Z14))</f>
        <v>3.9565000000000078E-3</v>
      </c>
      <c r="F14" s="12">
        <f ca="1">_xlfn.STDEV.S(L14:Z14)</f>
        <v>5.1706712786086682E-3</v>
      </c>
      <c r="G14" s="12">
        <f ca="1">IFERROR(F14/E14,0)</f>
        <v>1.3068801411875794</v>
      </c>
      <c r="H14" s="14">
        <f ca="1">AVERAGE(AA14:AO14)</f>
        <v>-8.0162859000000355E-6</v>
      </c>
      <c r="I14" s="12">
        <f t="array" aca="1" ref="I14" ca="1">AVERAGE(ABS(AA14:AO14))</f>
        <v>2.8880514900000117E-5</v>
      </c>
      <c r="J14" s="12">
        <f ca="1">_xlfn.STDEV.S(AA14:AO14)</f>
        <v>5.1678644774530034E-5</v>
      </c>
      <c r="K14" s="12">
        <f ca="1">IFERROR(J14/I14,0)</f>
        <v>1.7893948550941461</v>
      </c>
      <c r="L14" s="8">
        <f ca="1">VLOOKUP($C14,INDIRECT("'"&amp;L$2&amp;"'"&amp;"!Q3:V59"),5,FALSE)</f>
        <v>-4.9349999999999915E-4</v>
      </c>
      <c r="M14">
        <f ca="1">VLOOKUP($C14,INDIRECT("'"&amp;M$2&amp;"'"&amp;"!Q3:V59"),5,FALSE)</f>
        <v>-9.5100000000000184E-3</v>
      </c>
      <c r="N14">
        <f ca="1">VLOOKUP($C14,INDIRECT("'"&amp;N$2&amp;"'"&amp;"!Q3:V59"),5,FALSE)</f>
        <v>6.6854999999999831E-3</v>
      </c>
      <c r="O14">
        <f ca="1">VLOOKUP($C14,INDIRECT("'"&amp;O$2&amp;"'"&amp;"!Q3:V59"),5,FALSE)</f>
        <v>3.5055000000000086E-3</v>
      </c>
      <c r="P14">
        <f ca="1">VLOOKUP($C14,INDIRECT("'"&amp;P$2&amp;"'"&amp;"!Q3:V59"),5,FALSE)</f>
        <v>-1.8899999999999906E-4</v>
      </c>
      <c r="Q14">
        <f ca="1">VLOOKUP($C14,INDIRECT("'"&amp;Q$2&amp;"'"&amp;"!Q3:V59"),5,FALSE)</f>
        <v>1.5149999999999955E-3</v>
      </c>
      <c r="R14">
        <f ca="1">VLOOKUP($C14,INDIRECT("'"&amp;R$2&amp;"'"&amp;"!Q3:V59"),5,FALSE)</f>
        <v>-1.1315999999999993E-2</v>
      </c>
      <c r="S14">
        <f ca="1">VLOOKUP($C14,INDIRECT("'"&amp;S$2&amp;"'"&amp;"!Q3:V59"),5,FALSE)</f>
        <v>-8.385000000000007E-4</v>
      </c>
      <c r="T14">
        <f ca="1">VLOOKUP($C14,INDIRECT("'"&amp;T$2&amp;"'"&amp;"!Q3:V59"),5,FALSE)</f>
        <v>-2.7090000000000031E-3</v>
      </c>
      <c r="U14">
        <f ca="1">VLOOKUP($C14,INDIRECT("'"&amp;U$2&amp;"'"&amp;"!Q3:V59"),5,FALSE)</f>
        <v>-1.0164000000000006E-2</v>
      </c>
      <c r="V14">
        <f ca="1">VLOOKUP($C14,INDIRECT("'"&amp;V$2&amp;"'"&amp;"!Q3:V59"),5,FALSE)</f>
        <v>-1.0110000000000119E-3</v>
      </c>
      <c r="W14">
        <f ca="1">VLOOKUP($C14,INDIRECT("'"&amp;W$2&amp;"'"&amp;"!Q3:V59"),5,FALSE)</f>
        <v>3.0810000000000004E-3</v>
      </c>
      <c r="X14">
        <f ca="1">VLOOKUP($C14,INDIRECT("'"&amp;X$2&amp;"'"&amp;"!Q3:V59"),5,FALSE)</f>
        <v>-1.9035000000000302E-3</v>
      </c>
      <c r="Y14">
        <f ca="1">VLOOKUP($C14,INDIRECT("'"&amp;Y$2&amp;"'"&amp;"!Q3:V59"),5,FALSE)</f>
        <v>-1.0664999999999997E-3</v>
      </c>
      <c r="Z14">
        <f ca="1">VLOOKUP($C14,INDIRECT("'"&amp;Z$2&amp;"'"&amp;"!Q3:V59"),5,FALSE)</f>
        <v>-5.3595000000000725E-3</v>
      </c>
      <c r="AA14" s="8">
        <f ca="1">VLOOKUP($C14,INDIRECT("'"&amp;L$2&amp;"'"&amp;"!Q3:V59"),6,FALSE)</f>
        <v>-2.4354225000001718E-7</v>
      </c>
      <c r="AB14">
        <f ca="1">VLOOKUP($C14,INDIRECT("'"&amp;O$2&amp;"'"&amp;"!Q3:V59"),6,FALSE)</f>
        <v>-1.2272755500000338E-5</v>
      </c>
      <c r="AC14">
        <f ca="1">VLOOKUP($C14,INDIRECT("'"&amp;M$2&amp;"'"&amp;"!Q3:V59"),6,FALSE)</f>
        <v>9.0226124999999744E-5</v>
      </c>
      <c r="AD14">
        <f ca="1">VLOOKUP($C14,INDIRECT("'"&amp;N$2&amp;"'"&amp;"!Q3:V59"),6,FALSE)</f>
        <v>4.4746051500000663E-5</v>
      </c>
      <c r="AE14">
        <f ca="1">VLOOKUP($C14,INDIRECT("'"&amp;P$2&amp;"'"&amp;"!Q3:V59"),6,FALSE)</f>
        <v>3.5720999999988333E-8</v>
      </c>
      <c r="AF14">
        <f ca="1">VLOOKUP($C14,INDIRECT("'"&amp;Q$2&amp;"'"&amp;"!Q3:V59"),6,FALSE)</f>
        <v>-2.2929525000000787E-6</v>
      </c>
      <c r="AG14">
        <f ca="1">VLOOKUP($C14,INDIRECT("'"&amp;R$2&amp;"'"&amp;"!Q3:V59"),6,FALSE)</f>
        <v>-1.2805185599999984E-4</v>
      </c>
      <c r="AH14">
        <f ca="1">VLOOKUP($C14,INDIRECT("'"&amp;S$2&amp;"'"&amp;"!Q3:V59"),6,FALSE)</f>
        <v>-7.043400000000068E-7</v>
      </c>
      <c r="AI14">
        <f ca="1">VLOOKUP($C14,INDIRECT("'"&amp;T$2&amp;"'"&amp;"!Q3:V59"),6,FALSE)</f>
        <v>7.3386809999999037E-6</v>
      </c>
      <c r="AJ14">
        <f ca="1">VLOOKUP($C14,INDIRECT("'"&amp;U$2&amp;"'"&amp;"!Q3:V59"),6,FALSE)</f>
        <v>-1.0330689600000012E-4</v>
      </c>
      <c r="AK14">
        <f ca="1">VLOOKUP($C14,INDIRECT("'"&amp;V$2&amp;"'"&amp;"!Q3:V59"),6,FALSE)</f>
        <v>1.0221210000001083E-6</v>
      </c>
      <c r="AL14">
        <f ca="1">VLOOKUP($C14,INDIRECT("'"&amp;W$2&amp;"'"&amp;"!Q3:V59"),6,FALSE)</f>
        <v>9.4925610000000029E-6</v>
      </c>
      <c r="AM14">
        <f ca="1">VLOOKUP($C14,INDIRECT("'"&amp;X$2&amp;"'"&amp;"!Q3:V59"),6,FALSE)</f>
        <v>3.6204570000001912E-6</v>
      </c>
      <c r="AN14">
        <f ca="1">VLOOKUP($C14,INDIRECT("'"&amp;Y$2&amp;"'"&amp;"!Q3:V59"),6,FALSE)</f>
        <v>-1.1294234999999749E-6</v>
      </c>
      <c r="AO14">
        <f ca="1">VLOOKUP($C14,INDIRECT("'"&amp;Z$2&amp;"'"&amp;"!Q3:V59"),6,FALSE)</f>
        <v>-2.8724240250000776E-5</v>
      </c>
    </row>
    <row r="15" spans="2:41">
      <c r="B15" s="7" t="s">
        <v>741</v>
      </c>
      <c r="C15" s="7" t="s">
        <v>741</v>
      </c>
      <c r="D15" s="15">
        <f ca="1">AVERAGE(L15:Z15)</f>
        <v>-3.7785999999999944E-3</v>
      </c>
      <c r="E15" s="12" cm="1">
        <f t="array" aca="1" ref="E15" ca="1">AVERAGE(ABS(L15:Z15))</f>
        <v>3.7785999999999944E-3</v>
      </c>
      <c r="F15" s="12">
        <f ca="1">_xlfn.STDEV.S(L15:Z15)</f>
        <v>3.5059288416705078E-3</v>
      </c>
      <c r="G15" s="12">
        <f ca="1">IFERROR(F15/E15,0)</f>
        <v>0.92783804627918087</v>
      </c>
      <c r="H15" s="14">
        <f ca="1">AVERAGE(AA15:AO15)</f>
        <v>-7.2898425000003416E-7</v>
      </c>
      <c r="I15" s="12">
        <f t="array" aca="1" ref="I15" ca="1">AVERAGE(ABS(AA15:AO15))</f>
        <v>2.5746259349999861E-5</v>
      </c>
      <c r="J15" s="12">
        <f ca="1">_xlfn.STDEV.S(AA15:AO15)</f>
        <v>5.2686464617996091E-5</v>
      </c>
      <c r="K15" s="12">
        <f ca="1">IFERROR(J15/I15,0)</f>
        <v>2.0463735683605773</v>
      </c>
      <c r="L15" s="8">
        <f ca="1">VLOOKUP($C15,INDIRECT("'"&amp;L$2&amp;"'"&amp;"!Q3:V59"),5,FALSE)</f>
        <v>-4.5749999999999957E-4</v>
      </c>
      <c r="M15">
        <f ca="1">VLOOKUP($C15,INDIRECT("'"&amp;M$2&amp;"'"&amp;"!Q3:V59"),5,FALSE)</f>
        <v>-5.1239999999999619E-3</v>
      </c>
      <c r="N15">
        <f ca="1">VLOOKUP($C15,INDIRECT("'"&amp;N$2&amp;"'"&amp;"!Q3:V59"),5,FALSE)</f>
        <v>-3.8354999999999639E-3</v>
      </c>
      <c r="O15">
        <f ca="1">VLOOKUP($C15,INDIRECT("'"&amp;O$2&amp;"'"&amp;"!Q3:V59"),5,FALSE)</f>
        <v>-1.3860000000000122E-3</v>
      </c>
      <c r="P15">
        <f ca="1">VLOOKUP($C15,INDIRECT("'"&amp;P$2&amp;"'"&amp;"!Q3:V59"),5,FALSE)</f>
        <v>-3.2580000000000109E-3</v>
      </c>
      <c r="Q15">
        <f ca="1">VLOOKUP($C15,INDIRECT("'"&amp;Q$2&amp;"'"&amp;"!Q3:V59"),5,FALSE)</f>
        <v>-1.4984999999999998E-3</v>
      </c>
      <c r="R15">
        <f ca="1">VLOOKUP($C15,INDIRECT("'"&amp;R$2&amp;"'"&amp;"!Q3:V59"),5,FALSE)</f>
        <v>-1.1857499999999993E-2</v>
      </c>
      <c r="S15">
        <f ca="1">VLOOKUP($C15,INDIRECT("'"&amp;S$2&amp;"'"&amp;"!Q3:V59"),5,FALSE)</f>
        <v>-5.3279999999999994E-3</v>
      </c>
      <c r="T15">
        <f ca="1">VLOOKUP($C15,INDIRECT("'"&amp;T$2&amp;"'"&amp;"!Q3:V59"),5,FALSE)</f>
        <v>-2.7374999999999899E-3</v>
      </c>
      <c r="U15">
        <f ca="1">VLOOKUP($C15,INDIRECT("'"&amp;U$2&amp;"'"&amp;"!Q3:V59"),5,FALSE)</f>
        <v>-2.3670000000000357E-3</v>
      </c>
      <c r="V15">
        <f ca="1">VLOOKUP($C15,INDIRECT("'"&amp;V$2&amp;"'"&amp;"!Q3:V59"),5,FALSE)</f>
        <v>-5.9249999999998887E-4</v>
      </c>
      <c r="W15">
        <f ca="1">VLOOKUP($C15,INDIRECT("'"&amp;W$2&amp;"'"&amp;"!Q3:V59"),5,FALSE)</f>
        <v>-1.1759999999999687E-3</v>
      </c>
      <c r="X15">
        <f ca="1">VLOOKUP($C15,INDIRECT("'"&amp;X$2&amp;"'"&amp;"!Q3:V59"),5,FALSE)</f>
        <v>-2.8035000000000143E-3</v>
      </c>
      <c r="Y15">
        <f ca="1">VLOOKUP($C15,INDIRECT("'"&amp;Y$2&amp;"'"&amp;"!Q3:V59"),5,FALSE)</f>
        <v>-2.8289999999999982E-3</v>
      </c>
      <c r="Z15">
        <f ca="1">VLOOKUP($C15,INDIRECT("'"&amp;Z$2&amp;"'"&amp;"!Q3:V59"),5,FALSE)</f>
        <v>-1.142849999999998E-2</v>
      </c>
      <c r="AA15" s="8">
        <f ca="1">VLOOKUP($C15,INDIRECT("'"&amp;L$2&amp;"'"&amp;"!Q3:V59"),6,FALSE)</f>
        <v>2.0862000000005606E-7</v>
      </c>
      <c r="AB15">
        <f ca="1">VLOOKUP($C15,INDIRECT("'"&amp;O$2&amp;"'"&amp;"!Q3:V59"),6,FALSE)</f>
        <v>1.9230750000001514E-6</v>
      </c>
      <c r="AC15">
        <f ca="1">VLOOKUP($C15,INDIRECT("'"&amp;M$2&amp;"'"&amp;"!Q3:V59"),6,FALSE)</f>
        <v>2.6240004000000021E-5</v>
      </c>
      <c r="AD15">
        <f ca="1">VLOOKUP($C15,INDIRECT("'"&amp;N$2&amp;"'"&amp;"!Q3:V59"),6,FALSE)</f>
        <v>1.4711060250000042E-5</v>
      </c>
      <c r="AE15">
        <f ca="1">VLOOKUP($C15,INDIRECT("'"&amp;P$2&amp;"'"&amp;"!Q3:V59"),6,FALSE)</f>
        <v>-1.0609677000000203E-5</v>
      </c>
      <c r="AF15">
        <f ca="1">VLOOKUP($C15,INDIRECT("'"&amp;Q$2&amp;"'"&amp;"!Q3:V59"),6,FALSE)</f>
        <v>2.2320157500000488E-6</v>
      </c>
      <c r="AG15">
        <f ca="1">VLOOKUP($C15,INDIRECT("'"&amp;R$2&amp;"'"&amp;"!Q3:V59"),6,FALSE)</f>
        <v>1.4058251999999835E-4</v>
      </c>
      <c r="AH15">
        <f ca="1">VLOOKUP($C15,INDIRECT("'"&amp;S$2&amp;"'"&amp;"!Q3:V59"),6,FALSE)</f>
        <v>-2.8387583999999995E-5</v>
      </c>
      <c r="AI15">
        <f ca="1">VLOOKUP($C15,INDIRECT("'"&amp;T$2&amp;"'"&amp;"!Q3:V59"),6,FALSE)</f>
        <v>-7.4980124999999492E-6</v>
      </c>
      <c r="AJ15">
        <f ca="1">VLOOKUP($C15,INDIRECT("'"&amp;U$2&amp;"'"&amp;"!Q3:V59"),6,FALSE)</f>
        <v>-5.5955880000001626E-6</v>
      </c>
      <c r="AK15">
        <f ca="1">VLOOKUP($C15,INDIRECT("'"&amp;V$2&amp;"'"&amp;"!Q3:V59"),6,FALSE)</f>
        <v>3.5105624999992517E-7</v>
      </c>
      <c r="AL15">
        <f ca="1">VLOOKUP($C15,INDIRECT("'"&amp;W$2&amp;"'"&amp;"!Q3:V59"),6,FALSE)</f>
        <v>1.3812120000001206E-6</v>
      </c>
      <c r="AM15">
        <f ca="1">VLOOKUP($C15,INDIRECT("'"&amp;X$2&amp;"'"&amp;"!Q3:V59"),6,FALSE)</f>
        <v>-7.8596122500000816E-6</v>
      </c>
      <c r="AN15">
        <f ca="1">VLOOKUP($C15,INDIRECT("'"&amp;Y$2&amp;"'"&amp;"!Q3:V59"),6,FALSE)</f>
        <v>-8.0032410000002257E-6</v>
      </c>
      <c r="AO15">
        <f ca="1">VLOOKUP($C15,INDIRECT("'"&amp;Z$2&amp;"'"&amp;"!Q3:V59"),6,FALSE)</f>
        <v>-1.3061061224999861E-4</v>
      </c>
    </row>
    <row r="16" spans="2:41">
      <c r="B16" s="7" t="s">
        <v>757</v>
      </c>
      <c r="C16" s="7" t="s">
        <v>757</v>
      </c>
      <c r="D16" s="15">
        <f ca="1">AVERAGE(L16:Z16)</f>
        <v>3.1477999999999879E-3</v>
      </c>
      <c r="E16" s="12" cm="1">
        <f t="array" aca="1" ref="E16" ca="1">AVERAGE(ABS(L16:Z16))</f>
        <v>3.1477999999999879E-3</v>
      </c>
      <c r="F16" s="12">
        <f ca="1">_xlfn.STDEV.S(L16:Z16)</f>
        <v>4.7222075716766053E-3</v>
      </c>
      <c r="G16" s="12">
        <f ca="1">IFERROR(F16/E16,0)</f>
        <v>1.5001612464821854</v>
      </c>
      <c r="H16" s="14">
        <f ca="1">AVERAGE(AA16:AO16)</f>
        <v>1.2146380649999877E-5</v>
      </c>
      <c r="I16" s="12">
        <f t="array" aca="1" ref="I16" ca="1">AVERAGE(ABS(AA16:AO16))</f>
        <v>3.0726428249999878E-5</v>
      </c>
      <c r="J16" s="12">
        <f ca="1">_xlfn.STDEV.S(AA16:AO16)</f>
        <v>6.5265521822323747E-5</v>
      </c>
      <c r="K16" s="12">
        <f ca="1">IFERROR(J16/I16,0)</f>
        <v>2.1240842343048447</v>
      </c>
      <c r="L16" s="8">
        <f ca="1">VLOOKUP($C16,INDIRECT("'"&amp;L$2&amp;"'"&amp;"!Q3:V59"),5,FALSE)</f>
        <v>0</v>
      </c>
      <c r="M16">
        <f ca="1">VLOOKUP($C16,INDIRECT("'"&amp;M$2&amp;"'"&amp;"!Q3:V59"),5,FALSE)</f>
        <v>1.0660499999999962E-2</v>
      </c>
      <c r="N16">
        <f ca="1">VLOOKUP($C16,INDIRECT("'"&amp;N$2&amp;"'"&amp;"!Q3:V59"),5,FALSE)</f>
        <v>2.4779999999999802E-3</v>
      </c>
      <c r="O16">
        <f ca="1">VLOOKUP($C16,INDIRECT("'"&amp;O$2&amp;"'"&amp;"!Q3:V59"),5,FALSE)</f>
        <v>8.8574999999999904E-3</v>
      </c>
      <c r="P16">
        <f ca="1">VLOOKUP($C16,INDIRECT("'"&amp;P$2&amp;"'"&amp;"!Q3:V59"),5,FALSE)</f>
        <v>4.5584999999999376E-3</v>
      </c>
      <c r="Q16">
        <f ca="1">VLOOKUP($C16,INDIRECT("'"&amp;Q$2&amp;"'"&amp;"!Q3:V59"),5,FALSE)</f>
        <v>5.9999999999643672E-6</v>
      </c>
      <c r="R16">
        <f ca="1">VLOOKUP($C16,INDIRECT("'"&amp;R$2&amp;"'"&amp;"!Q3:V59"),5,FALSE)</f>
        <v>6.3284999999999592E-3</v>
      </c>
      <c r="S16">
        <f ca="1">VLOOKUP($C16,INDIRECT("'"&amp;S$2&amp;"'"&amp;"!Q3:V59"),5,FALSE)</f>
        <v>0</v>
      </c>
      <c r="T16">
        <f ca="1">VLOOKUP($C16,INDIRECT("'"&amp;T$2&amp;"'"&amp;"!Q3:V59"),5,FALSE)</f>
        <v>1.4203499999999966E-2</v>
      </c>
      <c r="U16">
        <f ca="1">VLOOKUP($C16,INDIRECT("'"&amp;U$2&amp;"'"&amp;"!Q3:V59"),5,FALSE)</f>
        <v>2.7000000000027002E-5</v>
      </c>
      <c r="V16">
        <f ca="1">VLOOKUP($C16,INDIRECT("'"&amp;V$2&amp;"'"&amp;"!Q3:V59"),5,FALSE)</f>
        <v>0</v>
      </c>
      <c r="W16">
        <f ca="1">VLOOKUP($C16,INDIRECT("'"&amp;W$2&amp;"'"&amp;"!Q3:V59"),5,FALSE)</f>
        <v>0</v>
      </c>
      <c r="X16">
        <f ca="1">VLOOKUP($C16,INDIRECT("'"&amp;X$2&amp;"'"&amp;"!Q3:V59"),5,FALSE)</f>
        <v>0</v>
      </c>
      <c r="Y16">
        <f ca="1">VLOOKUP($C16,INDIRECT("'"&amp;Y$2&amp;"'"&amp;"!Q3:V59"),5,FALSE)</f>
        <v>1.4999999999994185E-5</v>
      </c>
      <c r="Z16">
        <f ca="1">VLOOKUP($C16,INDIRECT("'"&amp;Z$2&amp;"'"&amp;"!Q3:V59"),5,FALSE)</f>
        <v>8.2500000000040874E-5</v>
      </c>
      <c r="AA16" s="8">
        <f ca="1">VLOOKUP($C16,INDIRECT("'"&amp;L$2&amp;"'"&amp;"!Q3:V59"),6,FALSE)</f>
        <v>0</v>
      </c>
      <c r="AB16">
        <f ca="1">VLOOKUP($C16,INDIRECT("'"&amp;O$2&amp;"'"&amp;"!Q3:V59"),6,FALSE)</f>
        <v>-7.8455306250000572E-5</v>
      </c>
      <c r="AC16">
        <f ca="1">VLOOKUP($C16,INDIRECT("'"&amp;M$2&amp;"'"&amp;"!Q3:V59"),6,FALSE)</f>
        <v>1.1366225099999966E-4</v>
      </c>
      <c r="AD16">
        <f ca="1">VLOOKUP($C16,INDIRECT("'"&amp;N$2&amp;"'"&amp;"!Q3:V59"),6,FALSE)</f>
        <v>6.1442010000000091E-6</v>
      </c>
      <c r="AE16">
        <f ca="1">VLOOKUP($C16,INDIRECT("'"&amp;P$2&amp;"'"&amp;"!Q3:V59"),6,FALSE)</f>
        <v>-2.0793597750000206E-5</v>
      </c>
      <c r="AF16">
        <f ca="1">VLOOKUP($C16,INDIRECT("'"&amp;Q$2&amp;"'"&amp;"!Q3:V59"),6,FALSE)</f>
        <v>-4.3757999999740431E-8</v>
      </c>
      <c r="AG16">
        <f ca="1">VLOOKUP($C16,INDIRECT("'"&amp;R$2&amp;"'"&amp;"!Q3:V59"),6,FALSE)</f>
        <v>-4.0049912249999488E-5</v>
      </c>
      <c r="AH16">
        <f ca="1">VLOOKUP($C16,INDIRECT("'"&amp;S$2&amp;"'"&amp;"!Q3:V59"),6,FALSE)</f>
        <v>0</v>
      </c>
      <c r="AI16">
        <f ca="1">VLOOKUP($C16,INDIRECT("'"&amp;T$2&amp;"'"&amp;"!Q3:V59"),6,FALSE)</f>
        <v>2.0173941224999848E-4</v>
      </c>
      <c r="AJ16">
        <f ca="1">VLOOKUP($C16,INDIRECT("'"&amp;U$2&amp;"'"&amp;"!Q3:V59"),6,FALSE)</f>
        <v>-7.289999999992099E-10</v>
      </c>
      <c r="AK16">
        <f ca="1">VLOOKUP($C16,INDIRECT("'"&amp;V$2&amp;"'"&amp;"!Q3:V59"),6,FALSE)</f>
        <v>0</v>
      </c>
      <c r="AL16">
        <f ca="1">VLOOKUP($C16,INDIRECT("'"&amp;W$2&amp;"'"&amp;"!Q3:V59"),6,FALSE)</f>
        <v>0</v>
      </c>
      <c r="AM16">
        <f ca="1">VLOOKUP($C16,INDIRECT("'"&amp;X$2&amp;"'"&amp;"!Q3:V59"),6,FALSE)</f>
        <v>0</v>
      </c>
      <c r="AN16">
        <f ca="1">VLOOKUP($C16,INDIRECT("'"&amp;Y$2&amp;"'"&amp;"!Q3:V59"),6,FALSE)</f>
        <v>2.024999999994995E-10</v>
      </c>
      <c r="AO16">
        <f ca="1">VLOOKUP($C16,INDIRECT("'"&amp;Z$2&amp;"'"&amp;"!Q3:V59"),6,FALSE)</f>
        <v>-7.0537500000002452E-9</v>
      </c>
    </row>
    <row r="17" spans="2:41" ht="18">
      <c r="B17" s="7" t="s">
        <v>822</v>
      </c>
      <c r="C17" s="7" t="s">
        <v>742</v>
      </c>
      <c r="D17" s="15">
        <f ca="1">AVERAGE(L17:Z17)</f>
        <v>-2.8384000000000018E-3</v>
      </c>
      <c r="E17" s="12" cm="1">
        <f t="array" aca="1" ref="E17" ca="1">AVERAGE(ABS(L17:Z17))</f>
        <v>2.8384000000000018E-3</v>
      </c>
      <c r="F17" s="12">
        <f ca="1">_xlfn.STDEV.S(L17:Z17)</f>
        <v>2.7129345813817853E-3</v>
      </c>
      <c r="G17" s="12">
        <f ca="1">IFERROR(F17/E17,0)</f>
        <v>0.95579713267396549</v>
      </c>
      <c r="H17" s="14">
        <f ca="1">AVERAGE(AA17:AO17)</f>
        <v>6.4723170000001462E-6</v>
      </c>
      <c r="I17" s="12">
        <f t="array" aca="1" ref="I17" ca="1">AVERAGE(ABS(AA17:AO17))</f>
        <v>1.4924621100000061E-5</v>
      </c>
      <c r="J17" s="12">
        <f ca="1">_xlfn.STDEV.S(AA17:AO17)</f>
        <v>2.3660720288160554E-5</v>
      </c>
      <c r="K17" s="12">
        <f ca="1">IFERROR(J17/I17,0)</f>
        <v>1.5853481391336934</v>
      </c>
      <c r="L17" s="8">
        <f ca="1">VLOOKUP($C17,INDIRECT("'"&amp;L$2&amp;"'"&amp;"!Q3:V59"),5,FALSE)</f>
        <v>-9.5999999999991925E-5</v>
      </c>
      <c r="M17">
        <f ca="1">VLOOKUP($C17,INDIRECT("'"&amp;M$2&amp;"'"&amp;"!Q3:V59"),5,FALSE)</f>
        <v>-3.8400000000000101E-3</v>
      </c>
      <c r="N17">
        <f ca="1">VLOOKUP($C17,INDIRECT("'"&amp;N$2&amp;"'"&amp;"!Q3:V59"),5,FALSE)</f>
        <v>-7.6575000000000393E-3</v>
      </c>
      <c r="O17">
        <f ca="1">VLOOKUP($C17,INDIRECT("'"&amp;O$2&amp;"'"&amp;"!Q3:V59"),5,FALSE)</f>
        <v>-2.0565000000000166E-3</v>
      </c>
      <c r="P17">
        <f ca="1">VLOOKUP($C17,INDIRECT("'"&amp;P$2&amp;"'"&amp;"!Q3:V59"),5,FALSE)</f>
        <v>-4.1430000000000633E-3</v>
      </c>
      <c r="Q17">
        <f ca="1">VLOOKUP($C17,INDIRECT("'"&amp;Q$2&amp;"'"&amp;"!Q3:V59"),5,FALSE)</f>
        <v>-1.5224999999999822E-3</v>
      </c>
      <c r="R17">
        <f ca="1">VLOOKUP($C17,INDIRECT("'"&amp;R$2&amp;"'"&amp;"!Q3:V59"),5,FALSE)</f>
        <v>-4.0274999999999894E-3</v>
      </c>
      <c r="S17">
        <f ca="1">VLOOKUP($C17,INDIRECT("'"&amp;S$2&amp;"'"&amp;"!Q3:V59"),5,FALSE)</f>
        <v>-5.083499999999963E-3</v>
      </c>
      <c r="T17">
        <f ca="1">VLOOKUP($C17,INDIRECT("'"&amp;T$2&amp;"'"&amp;"!Q3:V59"),5,FALSE)</f>
        <v>-1.395000000000042E-4</v>
      </c>
      <c r="U17">
        <f ca="1">VLOOKUP($C17,INDIRECT("'"&amp;U$2&amp;"'"&amp;"!Q3:V59"),5,FALSE)</f>
        <v>-2.6849999999999791E-4</v>
      </c>
      <c r="V17">
        <f ca="1">VLOOKUP($C17,INDIRECT("'"&amp;V$2&amp;"'"&amp;"!Q3:V59"),5,FALSE)</f>
        <v>-7.049999999999973E-4</v>
      </c>
      <c r="W17">
        <f ca="1">VLOOKUP($C17,INDIRECT("'"&amp;W$2&amp;"'"&amp;"!Q3:V59"),5,FALSE)</f>
        <v>-6.2069999999999625E-3</v>
      </c>
      <c r="X17">
        <f ca="1">VLOOKUP($C17,INDIRECT("'"&amp;X$2&amp;"'"&amp;"!Q3:V59"),5,FALSE)</f>
        <v>-3.3000000000000152E-5</v>
      </c>
      <c r="Y17">
        <f ca="1">VLOOKUP($C17,INDIRECT("'"&amp;Y$2&amp;"'"&amp;"!Q3:V59"),5,FALSE)</f>
        <v>-4.3500000000001871E-5</v>
      </c>
      <c r="Z17">
        <f ca="1">VLOOKUP($C17,INDIRECT("'"&amp;Z$2&amp;"'"&amp;"!Q3:V59"),5,FALSE)</f>
        <v>-6.753000000000009E-3</v>
      </c>
      <c r="AA17" s="8">
        <f ca="1">VLOOKUP($C17,INDIRECT("'"&amp;L$2&amp;"'"&amp;"!Q3:V59"),6,FALSE)</f>
        <v>-9.2160000000084418E-9</v>
      </c>
      <c r="AB17">
        <f ca="1">VLOOKUP($C17,INDIRECT("'"&amp;O$2&amp;"'"&amp;"!Q3:V59"),6,FALSE)</f>
        <v>-4.2291922500000692E-6</v>
      </c>
      <c r="AC17">
        <f ca="1">VLOOKUP($C17,INDIRECT("'"&amp;M$2&amp;"'"&amp;"!Q3:V59"),6,FALSE)</f>
        <v>1.4739840000000232E-5</v>
      </c>
      <c r="AD17">
        <f ca="1">VLOOKUP($C17,INDIRECT("'"&amp;N$2&amp;"'"&amp;"!Q3:V59"),6,FALSE)</f>
        <v>-5.8637306249999326E-5</v>
      </c>
      <c r="AE17">
        <f ca="1">VLOOKUP($C17,INDIRECT("'"&amp;P$2&amp;"'"&amp;"!Q3:V59"),6,FALSE)</f>
        <v>1.7170663500000703E-5</v>
      </c>
      <c r="AF17">
        <f ca="1">VLOOKUP($C17,INDIRECT("'"&amp;Q$2&amp;"'"&amp;"!Q3:V59"),6,FALSE)</f>
        <v>2.3043037499998056E-6</v>
      </c>
      <c r="AG17">
        <f ca="1">VLOOKUP($C17,INDIRECT("'"&amp;R$2&amp;"'"&amp;"!Q3:V59"),6,FALSE)</f>
        <v>1.6220756250000252E-5</v>
      </c>
      <c r="AH17">
        <f ca="1">VLOOKUP($C17,INDIRECT("'"&amp;S$2&amp;"'"&amp;"!Q3:V59"),6,FALSE)</f>
        <v>2.5841972249999627E-5</v>
      </c>
      <c r="AI17">
        <f ca="1">VLOOKUP($C17,INDIRECT("'"&amp;T$2&amp;"'"&amp;"!Q3:V59"),6,FALSE)</f>
        <v>-1.9460250000002628E-8</v>
      </c>
      <c r="AJ17">
        <f ca="1">VLOOKUP($C17,INDIRECT("'"&amp;U$2&amp;"'"&amp;"!Q3:V59"),6,FALSE)</f>
        <v>7.2494999999982505E-8</v>
      </c>
      <c r="AK17">
        <f ca="1">VLOOKUP($C17,INDIRECT("'"&amp;V$2&amp;"'"&amp;"!Q3:V59"),6,FALSE)</f>
        <v>-4.9596749999993652E-7</v>
      </c>
      <c r="AL17">
        <f ca="1">VLOOKUP($C17,INDIRECT("'"&amp;W$2&amp;"'"&amp;"!Q3:V59"),6,FALSE)</f>
        <v>3.8526849000000568E-5</v>
      </c>
      <c r="AM17">
        <f ca="1">VLOOKUP($C17,INDIRECT("'"&amp;X$2&amp;"'"&amp;"!Q3:V59"),6,FALSE)</f>
        <v>-1.13849999999977E-9</v>
      </c>
      <c r="AN17">
        <f ca="1">VLOOKUP($C17,INDIRECT("'"&amp;Y$2&amp;"'"&amp;"!Q3:V59"),6,FALSE)</f>
        <v>2.7535499999999747E-8</v>
      </c>
      <c r="AO17">
        <f ca="1">VLOOKUP($C17,INDIRECT("'"&amp;Z$2&amp;"'"&amp;"!Q3:V59"),6,FALSE)</f>
        <v>4.557262050000037E-5</v>
      </c>
    </row>
    <row r="18" spans="2:41" ht="18">
      <c r="B18" s="7" t="s">
        <v>821</v>
      </c>
      <c r="C18" s="7" t="s">
        <v>738</v>
      </c>
      <c r="D18" s="15">
        <f ca="1">AVERAGE(L18:Z18)</f>
        <v>2.7216000000000072E-3</v>
      </c>
      <c r="E18" s="12" cm="1">
        <f t="array" aca="1" ref="E18" ca="1">AVERAGE(ABS(L18:Z18))</f>
        <v>2.7216000000000072E-3</v>
      </c>
      <c r="F18" s="12">
        <f ca="1">_xlfn.STDEV.S(L18:Z18)</f>
        <v>5.4354914556354215E-3</v>
      </c>
      <c r="G18" s="12">
        <f ca="1">IFERROR(F18/E18,0)</f>
        <v>1.9971676424292355</v>
      </c>
      <c r="H18" s="14">
        <f ca="1">AVERAGE(AA18:AO18)</f>
        <v>3.4762704299999977E-5</v>
      </c>
      <c r="I18" s="12">
        <f t="array" aca="1" ref="I18" ca="1">AVERAGE(ABS(AA18:AO18))</f>
        <v>3.4979104499999981E-5</v>
      </c>
      <c r="J18" s="12">
        <f ca="1">_xlfn.STDEV.S(AA18:AO18)</f>
        <v>8.6739853439882699E-5</v>
      </c>
      <c r="K18" s="12">
        <f ca="1">IFERROR(J18/I18,0)</f>
        <v>2.4797619801811321</v>
      </c>
      <c r="L18" s="8">
        <f ca="1">VLOOKUP($C18,INDIRECT("'"&amp;L$2&amp;"'"&amp;"!Q3:V59"),5,FALSE)</f>
        <v>6.0000000000060005E-6</v>
      </c>
      <c r="M18">
        <f ca="1">VLOOKUP($C18,INDIRECT("'"&amp;M$2&amp;"'"&amp;"!Q3:V59"),5,FALSE)</f>
        <v>1.0606499999999991E-2</v>
      </c>
      <c r="N18">
        <f ca="1">VLOOKUP($C18,INDIRECT("'"&amp;N$2&amp;"'"&amp;"!Q3:V59"),5,FALSE)</f>
        <v>0</v>
      </c>
      <c r="O18">
        <f ca="1">VLOOKUP($C18,INDIRECT("'"&amp;O$2&amp;"'"&amp;"!Q3:V59"),5,FALSE)</f>
        <v>8.0249999999999072E-4</v>
      </c>
      <c r="P18">
        <f ca="1">VLOOKUP($C18,INDIRECT("'"&amp;P$2&amp;"'"&amp;"!Q3:V59"),5,FALSE)</f>
        <v>9.2700000000000074E-4</v>
      </c>
      <c r="Q18">
        <f ca="1">VLOOKUP($C18,INDIRECT("'"&amp;Q$2&amp;"'"&amp;"!Q3:V59"),5,FALSE)</f>
        <v>1.7907000000000006E-2</v>
      </c>
      <c r="R18">
        <f ca="1">VLOOKUP($C18,INDIRECT("'"&amp;R$2&amp;"'"&amp;"!Q3:V59"),5,FALSE)</f>
        <v>1.0500000000052134E-5</v>
      </c>
      <c r="S18">
        <f ca="1">VLOOKUP($C18,INDIRECT("'"&amp;S$2&amp;"'"&amp;"!Q3:V59"),5,FALSE)</f>
        <v>4.200000000000037E-5</v>
      </c>
      <c r="T18">
        <f ca="1">VLOOKUP($C18,INDIRECT("'"&amp;T$2&amp;"'"&amp;"!Q3:V59"),5,FALSE)</f>
        <v>9.4574999999999972E-3</v>
      </c>
      <c r="U18">
        <f ca="1">VLOOKUP($C18,INDIRECT("'"&amp;U$2&amp;"'"&amp;"!Q3:V59"),5,FALSE)</f>
        <v>9.0000000000090008E-6</v>
      </c>
      <c r="V18">
        <f ca="1">VLOOKUP($C18,INDIRECT("'"&amp;V$2&amp;"'"&amp;"!Q3:V59"),5,FALSE)</f>
        <v>7.095000000000018E-4</v>
      </c>
      <c r="W18">
        <f ca="1">VLOOKUP($C18,INDIRECT("'"&amp;W$2&amp;"'"&amp;"!Q3:V59"),5,FALSE)</f>
        <v>0</v>
      </c>
      <c r="X18">
        <f ca="1">VLOOKUP($C18,INDIRECT("'"&amp;X$2&amp;"'"&amp;"!Q3:V59"),5,FALSE)</f>
        <v>1.5000000000431335E-6</v>
      </c>
      <c r="Y18">
        <f ca="1">VLOOKUP($C18,INDIRECT("'"&amp;Y$2&amp;"'"&amp;"!Q3:V59"),5,FALSE)</f>
        <v>0</v>
      </c>
      <c r="Z18">
        <f ca="1">VLOOKUP($C18,INDIRECT("'"&amp;Z$2&amp;"'"&amp;"!Q3:V59"),5,FALSE)</f>
        <v>3.4500000000001196E-4</v>
      </c>
      <c r="AA18" s="8">
        <f ca="1">VLOOKUP($C18,INDIRECT("'"&amp;L$2&amp;"'"&amp;"!Q3:V59"),6,FALSE)</f>
        <v>3.6000000000072008E-11</v>
      </c>
      <c r="AB18">
        <f ca="1">VLOOKUP($C18,INDIRECT("'"&amp;O$2&amp;"'"&amp;"!Q3:V59"),6,FALSE)</f>
        <v>-6.4280250000003407E-7</v>
      </c>
      <c r="AC18">
        <f ca="1">VLOOKUP($C18,INDIRECT("'"&amp;M$2&amp;"'"&amp;"!Q3:V59"),6,FALSE)</f>
        <v>1.1248193250000024E-4</v>
      </c>
      <c r="AD18">
        <f ca="1">VLOOKUP($C18,INDIRECT("'"&amp;N$2&amp;"'"&amp;"!Q3:V59"),6,FALSE)</f>
        <v>0</v>
      </c>
      <c r="AE18">
        <f ca="1">VLOOKUP($C18,INDIRECT("'"&amp;P$2&amp;"'"&amp;"!Q3:V59"),6,FALSE)</f>
        <v>-8.5932900000001115E-7</v>
      </c>
      <c r="AF18">
        <f ca="1">VLOOKUP($C18,INDIRECT("'"&amp;Q$2&amp;"'"&amp;"!Q3:V59"),6,FALSE)</f>
        <v>3.2063378849999947E-4</v>
      </c>
      <c r="AG18">
        <f ca="1">VLOOKUP($C18,INDIRECT("'"&amp;R$2&amp;"'"&amp;"!Q3:V59"),6,FALSE)</f>
        <v>1.1025000000022052E-10</v>
      </c>
      <c r="AH18">
        <f ca="1">VLOOKUP($C18,INDIRECT("'"&amp;S$2&amp;"'"&amp;"!Q3:V59"),6,FALSE)</f>
        <v>-1.7639999999947852E-9</v>
      </c>
      <c r="AI18">
        <f ca="1">VLOOKUP($C18,INDIRECT("'"&amp;T$2&amp;"'"&amp;"!Q3:V59"),6,FALSE)</f>
        <v>8.9444306250000043E-5</v>
      </c>
      <c r="AJ18">
        <f ca="1">VLOOKUP($C18,INDIRECT("'"&amp;U$2&amp;"'"&amp;"!Q3:V59"),6,FALSE)</f>
        <v>-8.1000000000911415E-11</v>
      </c>
      <c r="AK18">
        <f ca="1">VLOOKUP($C18,INDIRECT("'"&amp;V$2&amp;"'"&amp;"!Q3:V59"),6,FALSE)</f>
        <v>5.0339024999994348E-7</v>
      </c>
      <c r="AL18">
        <f ca="1">VLOOKUP($C18,INDIRECT("'"&amp;W$2&amp;"'"&amp;"!Q3:V59"),6,FALSE)</f>
        <v>0</v>
      </c>
      <c r="AM18">
        <f ca="1">VLOOKUP($C18,INDIRECT("'"&amp;X$2&amp;"'"&amp;"!Q3:V59"),6,FALSE)</f>
        <v>2.2500000001294008E-12</v>
      </c>
      <c r="AN18">
        <f ca="1">VLOOKUP($C18,INDIRECT("'"&amp;Y$2&amp;"'"&amp;"!Q3:V59"),6,FALSE)</f>
        <v>0</v>
      </c>
      <c r="AO18">
        <f ca="1">VLOOKUP($C18,INDIRECT("'"&amp;Z$2&amp;"'"&amp;"!Q3:V59"),6,FALSE)</f>
        <v>-1.1902499999997952E-7</v>
      </c>
    </row>
    <row r="19" spans="2:41" ht="18">
      <c r="B19" s="7" t="s">
        <v>820</v>
      </c>
      <c r="C19" s="7" t="s">
        <v>781</v>
      </c>
      <c r="D19" s="15">
        <f ca="1">AVERAGE(L19:Z19)</f>
        <v>7.9480000000000447E-4</v>
      </c>
      <c r="E19" s="12" cm="1">
        <f t="array" aca="1" ref="E19" ca="1">AVERAGE(ABS(L19:Z19))</f>
        <v>1.6797999999999958E-3</v>
      </c>
      <c r="F19" s="12">
        <f ca="1">_xlfn.STDEV.S(L19:Z19)</f>
        <v>3.9315882504947748E-3</v>
      </c>
      <c r="G19" s="12">
        <f ca="1">IFERROR(F19/E19,0)</f>
        <v>2.3405097335961331</v>
      </c>
      <c r="H19" s="14">
        <f ca="1">AVERAGE(AA19:AO19)</f>
        <v>1.2591476250000117E-5</v>
      </c>
      <c r="I19" s="12">
        <f t="array" aca="1" ref="I19" ca="1">AVERAGE(ABS(AA19:AO19))</f>
        <v>1.2941455650000109E-5</v>
      </c>
      <c r="J19" s="12">
        <f ca="1">_xlfn.STDEV.S(AA19:AO19)</f>
        <v>4.4683246227001101E-5</v>
      </c>
      <c r="K19" s="12">
        <f ca="1">IFERROR(J19/I19,0)</f>
        <v>3.4527218139483966</v>
      </c>
      <c r="L19" s="8">
        <f ca="1">VLOOKUP($C19,INDIRECT("'"&amp;L$2&amp;"'"&amp;"!Q3:V59"),5,FALSE)</f>
        <v>1.3199999999996548E-4</v>
      </c>
      <c r="M19">
        <f ca="1">VLOOKUP($C19,INDIRECT("'"&amp;M$2&amp;"'"&amp;"!Q3:V59"),5,FALSE)</f>
        <v>9.9750000000004002E-4</v>
      </c>
      <c r="N19">
        <f ca="1">VLOOKUP($C19,INDIRECT("'"&amp;N$2&amp;"'"&amp;"!Q3:V59"),5,FALSE)</f>
        <v>9.0000000000090008E-6</v>
      </c>
      <c r="O19">
        <f ca="1">VLOOKUP($C19,INDIRECT("'"&amp;O$2&amp;"'"&amp;"!Q3:V59"),5,FALSE)</f>
        <v>-1.880999999999966E-3</v>
      </c>
      <c r="P19">
        <f ca="1">VLOOKUP($C19,INDIRECT("'"&amp;P$2&amp;"'"&amp;"!Q3:V59"),5,FALSE)</f>
        <v>-1.6349999999999958E-4</v>
      </c>
      <c r="Q19">
        <f ca="1">VLOOKUP($C19,INDIRECT("'"&amp;Q$2&amp;"'"&amp;"!Q3:V59"),5,FALSE)</f>
        <v>6.8999999999996148E-5</v>
      </c>
      <c r="R19">
        <f ca="1">VLOOKUP($C19,INDIRECT("'"&amp;R$2&amp;"'"&amp;"!Q3:V59"),5,FALSE)</f>
        <v>9.884999999999998E-4</v>
      </c>
      <c r="S19">
        <f ca="1">VLOOKUP($C19,INDIRECT("'"&amp;S$2&amp;"'"&amp;"!Q3:V59"),5,FALSE)</f>
        <v>6.4949999999998342E-4</v>
      </c>
      <c r="T19">
        <f ca="1">VLOOKUP($C19,INDIRECT("'"&amp;T$2&amp;"'"&amp;"!Q3:V59"),5,FALSE)</f>
        <v>-3.4049999999996583E-4</v>
      </c>
      <c r="U19">
        <f ca="1">VLOOKUP($C19,INDIRECT("'"&amp;U$2&amp;"'"&amp;"!Q3:V59"),5,FALSE)</f>
        <v>1.5000000000015001E-6</v>
      </c>
      <c r="V19">
        <f ca="1">VLOOKUP($C19,INDIRECT("'"&amp;V$2&amp;"'"&amp;"!Q3:V59"),5,FALSE)</f>
        <v>-8.2499999999999241E-4</v>
      </c>
      <c r="W19">
        <f ca="1">VLOOKUP($C19,INDIRECT("'"&amp;W$2&amp;"'"&amp;"!Q3:V59"),5,FALSE)</f>
        <v>1.4334000000000001E-2</v>
      </c>
      <c r="X19">
        <f ca="1">VLOOKUP($C19,INDIRECT("'"&amp;X$2&amp;"'"&amp;"!Q3:V59"),5,FALSE)</f>
        <v>-1.4999999999998738E-6</v>
      </c>
      <c r="Y19">
        <f ca="1">VLOOKUP($C19,INDIRECT("'"&amp;Y$2&amp;"'"&amp;"!Q3:V59"),5,FALSE)</f>
        <v>-3.4260000000000124E-3</v>
      </c>
      <c r="Z19">
        <f ca="1">VLOOKUP($C19,INDIRECT("'"&amp;Z$2&amp;"'"&amp;"!Q3:V59"),5,FALSE)</f>
        <v>1.3785000000000047E-3</v>
      </c>
      <c r="AA19" s="8">
        <f ca="1">VLOOKUP($C19,INDIRECT("'"&amp;L$2&amp;"'"&amp;"!Q3:V59"),6,FALSE)</f>
        <v>-1.7226000000007228E-8</v>
      </c>
      <c r="AB19">
        <f ca="1">VLOOKUP($C19,INDIRECT("'"&amp;O$2&amp;"'"&amp;"!Q3:V59"),6,FALSE)</f>
        <v>3.5381609999998724E-6</v>
      </c>
      <c r="AC19">
        <f ca="1">VLOOKUP($C19,INDIRECT("'"&amp;M$2&amp;"'"&amp;"!Q3:V59"),6,FALSE)</f>
        <v>9.9500625000007985E-7</v>
      </c>
      <c r="AD19">
        <f ca="1">VLOOKUP($C19,INDIRECT("'"&amp;N$2&amp;"'"&amp;"!Q3:V59"),6,FALSE)</f>
        <v>8.0999999999412616E-11</v>
      </c>
      <c r="AE19">
        <f ca="1">VLOOKUP($C19,INDIRECT("'"&amp;P$2&amp;"'"&amp;"!Q3:V59"),6,FALSE)</f>
        <v>-2.6732250000006248E-8</v>
      </c>
      <c r="AF19">
        <f ca="1">VLOOKUP($C19,INDIRECT("'"&amp;Q$2&amp;"'"&amp;"!Q3:V59"),6,FALSE)</f>
        <v>4.7609999999987505E-9</v>
      </c>
      <c r="AG19">
        <f ca="1">VLOOKUP($C19,INDIRECT("'"&amp;R$2&amp;"'"&amp;"!Q3:V59"),6,FALSE)</f>
        <v>9.7713225000011289E-7</v>
      </c>
      <c r="AH19">
        <f ca="1">VLOOKUP($C19,INDIRECT("'"&amp;S$2&amp;"'"&amp;"!Q3:V59"),6,FALSE)</f>
        <v>4.2185025000000555E-7</v>
      </c>
      <c r="AI19">
        <f ca="1">VLOOKUP($C19,INDIRECT("'"&amp;T$2&amp;"'"&amp;"!Q3:V59"),6,FALSE)</f>
        <v>1.1594024999997674E-7</v>
      </c>
      <c r="AJ19">
        <f ca="1">VLOOKUP($C19,INDIRECT("'"&amp;U$2&amp;"'"&amp;"!Q3:V59"),6,FALSE)</f>
        <v>2.2499999998171506E-12</v>
      </c>
      <c r="AK19">
        <f ca="1">VLOOKUP($C19,INDIRECT("'"&amp;V$2&amp;"'"&amp;"!Q3:V59"),6,FALSE)</f>
        <v>-6.8062499999991884E-7</v>
      </c>
      <c r="AL19">
        <f ca="1">VLOOKUP($C19,INDIRECT("'"&amp;W$2&amp;"'"&amp;"!Q3:V59"),6,FALSE)</f>
        <v>1.7370657900000127E-4</v>
      </c>
      <c r="AM19">
        <f ca="1">VLOOKUP($C19,INDIRECT("'"&amp;X$2&amp;"'"&amp;"!Q3:V59"),6,FALSE)</f>
        <v>0</v>
      </c>
      <c r="AN19">
        <f ca="1">VLOOKUP($C19,INDIRECT("'"&amp;Y$2&amp;"'"&amp;"!Q3:V59"),6,FALSE)</f>
        <v>1.1737476000000371E-5</v>
      </c>
      <c r="AO19">
        <f ca="1">VLOOKUP($C19,INDIRECT("'"&amp;Z$2&amp;"'"&amp;"!Q3:V59"),6,FALSE)</f>
        <v>-1.9002622500000132E-6</v>
      </c>
    </row>
    <row r="20" spans="2:41" ht="18">
      <c r="B20" s="7" t="s">
        <v>819</v>
      </c>
      <c r="C20" s="7" t="s">
        <v>740</v>
      </c>
      <c r="D20" s="15">
        <f ca="1">AVERAGE(L20:Z20)</f>
        <v>-3.5799999999999949E-4</v>
      </c>
      <c r="E20" s="12" cm="1">
        <f t="array" aca="1" ref="E20" ca="1">AVERAGE(ABS(L20:Z20))</f>
        <v>5.6480000000000191E-4</v>
      </c>
      <c r="F20" s="12">
        <f ca="1">_xlfn.STDEV.S(L20:Z20)</f>
        <v>8.2601755429288564E-4</v>
      </c>
      <c r="G20" s="12">
        <f ca="1">IFERROR(F20/E20,0)</f>
        <v>1.4624956697820164</v>
      </c>
      <c r="H20" s="14">
        <f ca="1">AVERAGE(AA20:AO20)</f>
        <v>-8.4584699999987622E-8</v>
      </c>
      <c r="I20" s="12">
        <f t="array" aca="1" ref="I20" ca="1">AVERAGE(ABS(AA20:AO20))</f>
        <v>7.6515240000001907E-7</v>
      </c>
      <c r="J20" s="12">
        <f ca="1">_xlfn.STDEV.S(AA20:AO20)</f>
        <v>1.4848268324950889E-6</v>
      </c>
      <c r="K20" s="12">
        <f ca="1">IFERROR(J20/I20,0)</f>
        <v>1.940563517143842</v>
      </c>
      <c r="L20" s="8">
        <f ca="1">VLOOKUP($C20,INDIRECT("'"&amp;L$2&amp;"'"&amp;"!Q3:V59"),5,FALSE)</f>
        <v>7.4849999999999917E-4</v>
      </c>
      <c r="M20">
        <f ca="1">VLOOKUP($C20,INDIRECT("'"&amp;M$2&amp;"'"&amp;"!Q3:V59"),5,FALSE)</f>
        <v>-1.9919999999999938E-3</v>
      </c>
      <c r="N20">
        <f ca="1">VLOOKUP($C20,INDIRECT("'"&amp;N$2&amp;"'"&amp;"!Q3:V59"),5,FALSE)</f>
        <v>1.5000000000431335E-6</v>
      </c>
      <c r="O20">
        <f ca="1">VLOOKUP($C20,INDIRECT("'"&amp;O$2&amp;"'"&amp;"!Q3:V59"),5,FALSE)</f>
        <v>-1.4039999999999886E-3</v>
      </c>
      <c r="P20">
        <f ca="1">VLOOKUP($C20,INDIRECT("'"&amp;P$2&amp;"'"&amp;"!Q3:V59"),5,FALSE)</f>
        <v>-1.454999999999998E-4</v>
      </c>
      <c r="Q20">
        <f ca="1">VLOOKUP($C20,INDIRECT("'"&amp;Q$2&amp;"'"&amp;"!Q3:V59"),5,FALSE)</f>
        <v>-9.6300000000000552E-4</v>
      </c>
      <c r="R20">
        <f ca="1">VLOOKUP($C20,INDIRECT("'"&amp;R$2&amp;"'"&amp;"!Q3:V59"),5,FALSE)</f>
        <v>1.9499999999998685E-5</v>
      </c>
      <c r="S20">
        <f ca="1">VLOOKUP($C20,INDIRECT("'"&amp;S$2&amp;"'"&amp;"!Q3:V59"),5,FALSE)</f>
        <v>9.0000000000006741E-5</v>
      </c>
      <c r="T20">
        <f ca="1">VLOOKUP($C20,INDIRECT("'"&amp;T$2&amp;"'"&amp;"!Q3:V59"),5,FALSE)</f>
        <v>-1.7670000000000186E-3</v>
      </c>
      <c r="U20">
        <f ca="1">VLOOKUP($C20,INDIRECT("'"&amp;U$2&amp;"'"&amp;"!Q3:V59"),5,FALSE)</f>
        <v>0</v>
      </c>
      <c r="V20">
        <f ca="1">VLOOKUP($C20,INDIRECT("'"&amp;V$2&amp;"'"&amp;"!Q3:V59"),5,FALSE)</f>
        <v>-6.4950000000000424E-4</v>
      </c>
      <c r="W20">
        <f ca="1">VLOOKUP($C20,INDIRECT("'"&amp;W$2&amp;"'"&amp;"!Q3:V59"),5,FALSE)</f>
        <v>0</v>
      </c>
      <c r="X20">
        <f ca="1">VLOOKUP($C20,INDIRECT("'"&amp;X$2&amp;"'"&amp;"!Q3:V59"),5,FALSE)</f>
        <v>6.8849999999998079E-4</v>
      </c>
      <c r="Y20">
        <f ca="1">VLOOKUP($C20,INDIRECT("'"&amp;Y$2&amp;"'"&amp;"!Q3:V59"),5,FALSE)</f>
        <v>1.4999999999910918E-6</v>
      </c>
      <c r="Z20">
        <f ca="1">VLOOKUP($C20,INDIRECT("'"&amp;Z$2&amp;"'"&amp;"!Q3:V59"),5,FALSE)</f>
        <v>1.499999999998898E-6</v>
      </c>
      <c r="AA20" s="8">
        <f ca="1">VLOOKUP($C20,INDIRECT("'"&amp;L$2&amp;"'"&amp;"!Q3:V59"),6,FALSE)</f>
        <v>-5.5912949999999771E-7</v>
      </c>
      <c r="AB20">
        <f ca="1">VLOOKUP($C20,INDIRECT("'"&amp;O$2&amp;"'"&amp;"!Q3:V59"),6,FALSE)</f>
        <v>1.971216000000085E-6</v>
      </c>
      <c r="AC20">
        <f ca="1">VLOOKUP($C20,INDIRECT("'"&amp;M$2&amp;"'"&amp;"!Q3:V59"),6,FALSE)</f>
        <v>-3.9680639999999755E-6</v>
      </c>
      <c r="AD20">
        <f ca="1">VLOOKUP($C20,INDIRECT("'"&amp;N$2&amp;"'"&amp;"!Q3:V59"),6,FALSE)</f>
        <v>2.2500000001294008E-12</v>
      </c>
      <c r="AE20">
        <f ca="1">VLOOKUP($C20,INDIRECT("'"&amp;P$2&amp;"'"&amp;"!Q3:V59"),6,FALSE)</f>
        <v>-2.1170250000002972E-8</v>
      </c>
      <c r="AF20">
        <f ca="1">VLOOKUP($C20,INDIRECT("'"&amp;Q$2&amp;"'"&amp;"!Q3:V59"),6,FALSE)</f>
        <v>-9.2736900000005082E-7</v>
      </c>
      <c r="AG20">
        <f ca="1">VLOOKUP($C20,INDIRECT("'"&amp;R$2&amp;"'"&amp;"!Q3:V59"),6,FALSE)</f>
        <v>-3.8025000000116648E-10</v>
      </c>
      <c r="AH20">
        <f ca="1">VLOOKUP($C20,INDIRECT("'"&amp;S$2&amp;"'"&amp;"!Q3:V59"),6,FALSE)</f>
        <v>8.1000000000087083E-9</v>
      </c>
      <c r="AI20">
        <f ca="1">VLOOKUP($C20,INDIRECT("'"&amp;T$2&amp;"'"&amp;"!Q3:V59"),6,FALSE)</f>
        <v>3.1249395000001419E-6</v>
      </c>
      <c r="AJ20">
        <f ca="1">VLOOKUP($C20,INDIRECT("'"&amp;U$2&amp;"'"&amp;"!Q3:V59"),6,FALSE)</f>
        <v>0</v>
      </c>
      <c r="AK20">
        <f ca="1">VLOOKUP($C20,INDIRECT("'"&amp;V$2&amp;"'"&amp;"!Q3:V59"),6,FALSE)</f>
        <v>-4.2185025000001905E-7</v>
      </c>
      <c r="AL20">
        <f ca="1">VLOOKUP($C20,INDIRECT("'"&amp;W$2&amp;"'"&amp;"!Q3:V59"),6,FALSE)</f>
        <v>0</v>
      </c>
      <c r="AM20">
        <f ca="1">VLOOKUP($C20,INDIRECT("'"&amp;X$2&amp;"'"&amp;"!Q3:V59"),6,FALSE)</f>
        <v>-4.7506500000000323E-7</v>
      </c>
      <c r="AN20">
        <f ca="1">VLOOKUP($C20,INDIRECT("'"&amp;Y$2&amp;"'"&amp;"!Q3:V59"),6,FALSE)</f>
        <v>0</v>
      </c>
      <c r="AO20">
        <f ca="1">VLOOKUP($C20,INDIRECT("'"&amp;Z$2&amp;"'"&amp;"!Q3:V59"),6,FALSE)</f>
        <v>0</v>
      </c>
    </row>
    <row r="21" spans="2:41">
      <c r="B21" s="7" t="s">
        <v>771</v>
      </c>
      <c r="C21" s="7" t="s">
        <v>771</v>
      </c>
      <c r="D21" s="15">
        <f ca="1">AVERAGE(L21:Z21)</f>
        <v>-5.549999999998863E-5</v>
      </c>
      <c r="E21" s="12" cm="1">
        <f t="array" aca="1" ref="E21" ca="1">AVERAGE(ABS(L21:Z21))</f>
        <v>5.5699999999994381E-5</v>
      </c>
      <c r="F21" s="12">
        <f ca="1">_xlfn.STDEV.S(L21:Z21)</f>
        <v>9.8658501914423099E-5</v>
      </c>
      <c r="G21" s="12">
        <f ca="1">IFERROR(F21/E21,0)</f>
        <v>1.7712477902052612</v>
      </c>
      <c r="H21" s="14">
        <f ca="1">AVERAGE(AA21:AO21)</f>
        <v>4.8335999999994991E-9</v>
      </c>
      <c r="I21" s="12">
        <f t="array" aca="1" ref="I21" ca="1">AVERAGE(ABS(AA21:AO21))</f>
        <v>1.2118199999998455E-8</v>
      </c>
      <c r="J21" s="12">
        <f ca="1">_xlfn.STDEV.S(AA21:AO21)</f>
        <v>2.7344382803742694E-8</v>
      </c>
      <c r="K21" s="12">
        <f ca="1">IFERROR(J21/I21,0)</f>
        <v>2.2564723146792578</v>
      </c>
      <c r="L21" s="8">
        <f ca="1">VLOOKUP($C21,INDIRECT("'"&amp;L$2&amp;"'"&amp;"!Q3:V59"),5,FALSE)</f>
        <v>-4.8000000000001167E-5</v>
      </c>
      <c r="M21">
        <f ca="1">VLOOKUP($C21,INDIRECT("'"&amp;M$2&amp;"'"&amp;"!Q3:V59"),5,FALSE)</f>
        <v>0</v>
      </c>
      <c r="N21">
        <f ca="1">VLOOKUP($C21,INDIRECT("'"&amp;N$2&amp;"'"&amp;"!Q3:V59"),5,FALSE)</f>
        <v>0</v>
      </c>
      <c r="O21">
        <f ca="1">VLOOKUP($C21,INDIRECT("'"&amp;O$2&amp;"'"&amp;"!Q3:V59"),5,FALSE)</f>
        <v>-9.0000000000090008E-6</v>
      </c>
      <c r="P21">
        <f ca="1">VLOOKUP($C21,INDIRECT("'"&amp;P$2&amp;"'"&amp;"!Q3:V59"),5,FALSE)</f>
        <v>-1.5000000000001991E-6</v>
      </c>
      <c r="Q21">
        <f ca="1">VLOOKUP($C21,INDIRECT("'"&amp;Q$2&amp;"'"&amp;"!Q3:V59"),5,FALSE)</f>
        <v>-2.3399999999999463E-4</v>
      </c>
      <c r="R21">
        <f ca="1">VLOOKUP($C21,INDIRECT("'"&amp;R$2&amp;"'"&amp;"!Q3:V59"),5,FALSE)</f>
        <v>-1.4999999999598668E-6</v>
      </c>
      <c r="S21">
        <f ca="1">VLOOKUP($C21,INDIRECT("'"&amp;S$2&amp;"'"&amp;"!Q3:V59"),5,FALSE)</f>
        <v>-4.4999999999992962E-6</v>
      </c>
      <c r="T21">
        <f ca="1">VLOOKUP($C21,INDIRECT("'"&amp;T$2&amp;"'"&amp;"!Q3:V59"),5,FALSE)</f>
        <v>-2.3999999999992777E-5</v>
      </c>
      <c r="U21">
        <f ca="1">VLOOKUP($C21,INDIRECT("'"&amp;U$2&amp;"'"&amp;"!Q3:V59"),5,FALSE)</f>
        <v>1.5000000000431335E-6</v>
      </c>
      <c r="V21">
        <f ca="1">VLOOKUP($C21,INDIRECT("'"&amp;V$2&amp;"'"&amp;"!Q3:V59"),5,FALSE)</f>
        <v>0</v>
      </c>
      <c r="W21">
        <f ca="1">VLOOKUP($C21,INDIRECT("'"&amp;W$2&amp;"'"&amp;"!Q3:V59"),5,FALSE)</f>
        <v>-2.3249999999994109E-4</v>
      </c>
      <c r="X21">
        <f ca="1">VLOOKUP($C21,INDIRECT("'"&amp;X$2&amp;"'"&amp;"!Q3:V59"),5,FALSE)</f>
        <v>-1.3500000000000491E-5</v>
      </c>
      <c r="Y21">
        <f ca="1">VLOOKUP($C21,INDIRECT("'"&amp;Y$2&amp;"'"&amp;"!Q3:V59"),5,FALSE)</f>
        <v>0</v>
      </c>
      <c r="Z21">
        <f ca="1">VLOOKUP($C21,INDIRECT("'"&amp;Z$2&amp;"'"&amp;"!Q3:V59"),5,FALSE)</f>
        <v>-2.6549999999997409E-4</v>
      </c>
      <c r="AA21" s="8">
        <f ca="1">VLOOKUP($C21,INDIRECT("'"&amp;L$2&amp;"'"&amp;"!Q3:V59"),6,FALSE)</f>
        <v>2.3040000000023603E-9</v>
      </c>
      <c r="AB21">
        <f ca="1">VLOOKUP($C21,INDIRECT("'"&amp;O$2&amp;"'"&amp;"!Q3:V59"),6,FALSE)</f>
        <v>8.1000000000911415E-11</v>
      </c>
      <c r="AC21">
        <f ca="1">VLOOKUP($C21,INDIRECT("'"&amp;M$2&amp;"'"&amp;"!Q3:V59"),6,FALSE)</f>
        <v>0</v>
      </c>
      <c r="AD21">
        <f ca="1">VLOOKUP($C21,INDIRECT("'"&amp;N$2&amp;"'"&amp;"!Q3:V59"),6,FALSE)</f>
        <v>0</v>
      </c>
      <c r="AE21">
        <f ca="1">VLOOKUP($C21,INDIRECT("'"&amp;P$2&amp;"'"&amp;"!Q3:V59"),6,FALSE)</f>
        <v>-2.249999999815199E-12</v>
      </c>
      <c r="AF21">
        <f ca="1">VLOOKUP($C21,INDIRECT("'"&amp;Q$2&amp;"'"&amp;"!Q3:V59"),6,FALSE)</f>
        <v>5.4053999999994364E-8</v>
      </c>
      <c r="AG21">
        <f ca="1">VLOOKUP($C21,INDIRECT("'"&amp;R$2&amp;"'"&amp;"!Q3:V59"),6,FALSE)</f>
        <v>0</v>
      </c>
      <c r="AH21">
        <f ca="1">VLOOKUP($C21,INDIRECT("'"&amp;S$2&amp;"'"&amp;"!Q3:V59"),6,FALSE)</f>
        <v>2.700000000002278E-11</v>
      </c>
      <c r="AI21">
        <f ca="1">VLOOKUP($C21,INDIRECT("'"&amp;T$2&amp;"'"&amp;"!Q3:V59"),6,FALSE)</f>
        <v>-5.7600000000040281E-10</v>
      </c>
      <c r="AJ21">
        <f ca="1">VLOOKUP($C21,INDIRECT("'"&amp;U$2&amp;"'"&amp;"!Q3:V59"),6,FALSE)</f>
        <v>0</v>
      </c>
      <c r="AK21">
        <f ca="1">VLOOKUP($C21,INDIRECT("'"&amp;V$2&amp;"'"&amp;"!Q3:V59"),6,FALSE)</f>
        <v>0</v>
      </c>
      <c r="AL21">
        <f ca="1">VLOOKUP($C21,INDIRECT("'"&amp;W$2&amp;"'"&amp;"!Q3:V59"),6,FALSE)</f>
        <v>-5.4056249999991964E-8</v>
      </c>
      <c r="AM21">
        <f ca="1">VLOOKUP($C21,INDIRECT("'"&amp;X$2&amp;"'"&amp;"!Q3:V59"),6,FALSE)</f>
        <v>1.8225000000075094E-10</v>
      </c>
      <c r="AN21">
        <f ca="1">VLOOKUP($C21,INDIRECT("'"&amp;Y$2&amp;"'"&amp;"!Q3:V59"),6,FALSE)</f>
        <v>0</v>
      </c>
      <c r="AO21">
        <f ca="1">VLOOKUP($C21,INDIRECT("'"&amp;Z$2&amp;"'"&amp;"!Q3:V59"),6,FALSE)</f>
        <v>7.0490249999986247E-8</v>
      </c>
    </row>
    <row r="22" spans="2:41">
      <c r="B22" s="7" t="s">
        <v>759</v>
      </c>
      <c r="C22" s="7" t="s">
        <v>759</v>
      </c>
      <c r="D22" s="15">
        <f ca="1">AVERAGE(L22:Z22)</f>
        <v>1.7700000000003131E-5</v>
      </c>
      <c r="E22" s="12" cm="1">
        <f t="array" aca="1" ref="E22" ca="1">AVERAGE(ABS(L22:Z22))</f>
        <v>2.0899999999995229E-5</v>
      </c>
      <c r="F22" s="12">
        <f ca="1">_xlfn.STDEV.S(L22:Z22)</f>
        <v>6.1724850286232869E-5</v>
      </c>
      <c r="G22" s="12">
        <f ca="1">IFERROR(F22/E22,0)</f>
        <v>2.9533421189591844</v>
      </c>
      <c r="H22" s="14">
        <f ca="1">AVERAGE(AA22:AO22)</f>
        <v>-3.8092500000008312E-9</v>
      </c>
      <c r="I22" s="12">
        <f t="array" aca="1" ref="I22" ca="1">AVERAGE(ABS(AA22:AO22))</f>
        <v>3.8680500000008492E-9</v>
      </c>
      <c r="J22" s="12">
        <f ca="1">_xlfn.STDEV.S(AA22:AO22)</f>
        <v>1.4683276830539348E-8</v>
      </c>
      <c r="K22" s="12">
        <f ca="1">IFERROR(J22/I22,0)</f>
        <v>3.7960411138780845</v>
      </c>
      <c r="L22" s="8">
        <f ca="1">VLOOKUP($C22,INDIRECT("'"&amp;L$2&amp;"'"&amp;"!Q3:V59"),5,FALSE)</f>
        <v>2.9999999999925919E-6</v>
      </c>
      <c r="M22">
        <f ca="1">VLOOKUP($C22,INDIRECT("'"&amp;M$2&amp;"'"&amp;"!Q3:V59"),5,FALSE)</f>
        <v>-2.3999999999940735E-5</v>
      </c>
      <c r="N22">
        <f ca="1">VLOOKUP($C22,INDIRECT("'"&amp;N$2&amp;"'"&amp;"!Q3:V59"),5,FALSE)</f>
        <v>0</v>
      </c>
      <c r="O22">
        <f ca="1">VLOOKUP($C22,INDIRECT("'"&amp;O$2&amp;"'"&amp;"!Q3:V59"),5,FALSE)</f>
        <v>7.5000000000075007E-6</v>
      </c>
      <c r="P22">
        <f ca="1">VLOOKUP($C22,INDIRECT("'"&amp;P$2&amp;"'"&amp;"!Q3:V59"),5,FALSE)</f>
        <v>0</v>
      </c>
      <c r="Q22">
        <f ca="1">VLOOKUP($C22,INDIRECT("'"&amp;Q$2&amp;"'"&amp;"!Q3:V59"),5,FALSE)</f>
        <v>2.3850000000003035E-4</v>
      </c>
      <c r="R22">
        <f ca="1">VLOOKUP($C22,INDIRECT("'"&amp;R$2&amp;"'"&amp;"!Q3:V59"),5,FALSE)</f>
        <v>1.8000000000018002E-5</v>
      </c>
      <c r="S22">
        <f ca="1">VLOOKUP($C22,INDIRECT("'"&amp;S$2&amp;"'"&amp;"!Q3:V59"),5,FALSE)</f>
        <v>0</v>
      </c>
      <c r="T22">
        <f ca="1">VLOOKUP($C22,INDIRECT("'"&amp;T$2&amp;"'"&amp;"!Q3:V59"),5,FALSE)</f>
        <v>1.5000000000015001E-6</v>
      </c>
      <c r="U22">
        <f ca="1">VLOOKUP($C22,INDIRECT("'"&amp;U$2&amp;"'"&amp;"!Q3:V59"),5,FALSE)</f>
        <v>0</v>
      </c>
      <c r="V22">
        <f ca="1">VLOOKUP($C22,INDIRECT("'"&amp;V$2&amp;"'"&amp;"!Q3:V59"),5,FALSE)</f>
        <v>3.0000000000030003E-6</v>
      </c>
      <c r="W22">
        <f ca="1">VLOOKUP($C22,INDIRECT("'"&amp;W$2&amp;"'"&amp;"!Q3:V59"),5,FALSE)</f>
        <v>1.2000000000012001E-5</v>
      </c>
      <c r="X22">
        <f ca="1">VLOOKUP($C22,INDIRECT("'"&amp;X$2&amp;"'"&amp;"!Q3:V59"),5,FALSE)</f>
        <v>0</v>
      </c>
      <c r="Y22">
        <f ca="1">VLOOKUP($C22,INDIRECT("'"&amp;Y$2&amp;"'"&amp;"!Q3:V59"),5,FALSE)</f>
        <v>0</v>
      </c>
      <c r="Z22">
        <f ca="1">VLOOKUP($C22,INDIRECT("'"&amp;Z$2&amp;"'"&amp;"!Q3:V59"),5,FALSE)</f>
        <v>5.9999999999227338E-6</v>
      </c>
      <c r="AA22" s="8">
        <f ca="1">VLOOKUP($C22,INDIRECT("'"&amp;L$2&amp;"'"&amp;"!Q3:V59"),6,FALSE)</f>
        <v>-8.9999999997369772E-12</v>
      </c>
      <c r="AB22">
        <f ca="1">VLOOKUP($C22,INDIRECT("'"&amp;O$2&amp;"'"&amp;"!Q3:V59"),6,FALSE)</f>
        <v>-5.6249999999175759E-11</v>
      </c>
      <c r="AC22">
        <f ca="1">VLOOKUP($C22,INDIRECT("'"&amp;M$2&amp;"'"&amp;"!Q3:V59"),6,FALSE)</f>
        <v>-5.7599999999915367E-10</v>
      </c>
      <c r="AD22">
        <f ca="1">VLOOKUP($C22,INDIRECT("'"&amp;N$2&amp;"'"&amp;"!Q3:V59"),6,FALSE)</f>
        <v>0</v>
      </c>
      <c r="AE22">
        <f ca="1">VLOOKUP($C22,INDIRECT("'"&amp;P$2&amp;"'"&amp;"!Q3:V59"),6,FALSE)</f>
        <v>0</v>
      </c>
      <c r="AF22">
        <f ca="1">VLOOKUP($C22,INDIRECT("'"&amp;Q$2&amp;"'"&amp;"!Q3:V59"),6,FALSE)</f>
        <v>-5.6882250000014485E-8</v>
      </c>
      <c r="AG22">
        <f ca="1">VLOOKUP($C22,INDIRECT("'"&amp;R$2&amp;"'"&amp;"!Q3:V59"),6,FALSE)</f>
        <v>2.9699999999984465E-10</v>
      </c>
      <c r="AH22">
        <f ca="1">VLOOKUP($C22,INDIRECT("'"&amp;S$2&amp;"'"&amp;"!Q3:V59"),6,FALSE)</f>
        <v>0</v>
      </c>
      <c r="AI22">
        <f ca="1">VLOOKUP($C22,INDIRECT("'"&amp;T$2&amp;"'"&amp;"!Q3:V59"),6,FALSE)</f>
        <v>-2.2500000000669506E-12</v>
      </c>
      <c r="AJ22">
        <f ca="1">VLOOKUP($C22,INDIRECT("'"&amp;U$2&amp;"'"&amp;"!Q3:V59"),6,FALSE)</f>
        <v>0</v>
      </c>
      <c r="AK22">
        <f ca="1">VLOOKUP($C22,INDIRECT("'"&amp;V$2&amp;"'"&amp;"!Q3:V59"),6,FALSE)</f>
        <v>-9.0000000002678026E-12</v>
      </c>
      <c r="AL22">
        <f ca="1">VLOOKUP($C22,INDIRECT("'"&amp;W$2&amp;"'"&amp;"!Q3:V59"),6,FALSE)</f>
        <v>1.4400000000028803E-10</v>
      </c>
      <c r="AM22">
        <f ca="1">VLOOKUP($C22,INDIRECT("'"&amp;X$2&amp;"'"&amp;"!Q3:V59"),6,FALSE)</f>
        <v>0</v>
      </c>
      <c r="AN22">
        <f ca="1">VLOOKUP($C22,INDIRECT("'"&amp;Y$2&amp;"'"&amp;"!Q3:V59"),6,FALSE)</f>
        <v>0</v>
      </c>
      <c r="AO22">
        <f ca="1">VLOOKUP($C22,INDIRECT("'"&amp;Z$2&amp;"'"&amp;"!Q3:V59"),6,FALSE)</f>
        <v>-4.4999999999715314E-11</v>
      </c>
    </row>
    <row r="23" spans="2:41">
      <c r="B23" s="7" t="s">
        <v>774</v>
      </c>
      <c r="C23" s="7" t="s">
        <v>774</v>
      </c>
      <c r="D23" s="15">
        <f ca="1">AVERAGE(L23:Z23)</f>
        <v>-1.4100000000002304E-5</v>
      </c>
      <c r="E23" s="12" cm="1">
        <f t="array" aca="1" ref="E23" ca="1">AVERAGE(ABS(L23:Z23))</f>
        <v>1.4100000000002304E-5</v>
      </c>
      <c r="F23" s="12">
        <f ca="1">_xlfn.STDEV.S(L23:Z23)</f>
        <v>2.8084184669881137E-5</v>
      </c>
      <c r="G23" s="12">
        <f ca="1">IFERROR(F23/E23,0)</f>
        <v>1.9917861467997551</v>
      </c>
      <c r="H23" s="14">
        <f ca="1">AVERAGE(AA23:AO23)</f>
        <v>1.5899999999757014E-11</v>
      </c>
      <c r="I23" s="12">
        <f t="array" aca="1" ref="I23" ca="1">AVERAGE(ABS(AA23:AO23))</f>
        <v>2.2229999999988673E-10</v>
      </c>
      <c r="J23" s="12">
        <f ca="1">_xlfn.STDEV.S(AA23:AO23)</f>
        <v>5.3136180168033249E-10</v>
      </c>
      <c r="K23" s="12">
        <f ca="1">IFERROR(J23/I23,0)</f>
        <v>2.3902915055357772</v>
      </c>
      <c r="L23" s="8">
        <f ca="1">VLOOKUP($C23,INDIRECT("'"&amp;L$2&amp;"'"&amp;"!Q3:V59"),5,FALSE)</f>
        <v>0</v>
      </c>
      <c r="M23">
        <f ca="1">VLOOKUP($C23,INDIRECT("'"&amp;M$2&amp;"'"&amp;"!Q3:V59"),5,FALSE)</f>
        <v>-4.4999999999961737E-5</v>
      </c>
      <c r="N23">
        <f ca="1">VLOOKUP($C23,INDIRECT("'"&amp;N$2&amp;"'"&amp;"!Q3:V59"),5,FALSE)</f>
        <v>-6.8999999999985739E-5</v>
      </c>
      <c r="O23">
        <f ca="1">VLOOKUP($C23,INDIRECT("'"&amp;O$2&amp;"'"&amp;"!Q3:V59"),5,FALSE)</f>
        <v>0</v>
      </c>
      <c r="P23">
        <f ca="1">VLOOKUP($C23,INDIRECT("'"&amp;P$2&amp;"'"&amp;"!Q3:V59"),5,FALSE)</f>
        <v>0</v>
      </c>
      <c r="Q23">
        <f ca="1">VLOOKUP($C23,INDIRECT("'"&amp;Q$2&amp;"'"&amp;"!Q3:V59"),5,FALSE)</f>
        <v>0</v>
      </c>
      <c r="R23">
        <f ca="1">VLOOKUP($C23,INDIRECT("'"&amp;R$2&amp;"'"&amp;"!Q3:V59"),5,FALSE)</f>
        <v>0</v>
      </c>
      <c r="S23">
        <f ca="1">VLOOKUP($C23,INDIRECT("'"&amp;S$2&amp;"'"&amp;"!Q3:V59"),5,FALSE)</f>
        <v>-8.4000000000084007E-5</v>
      </c>
      <c r="T23">
        <f ca="1">VLOOKUP($C23,INDIRECT("'"&amp;T$2&amp;"'"&amp;"!Q3:V59"),5,FALSE)</f>
        <v>0</v>
      </c>
      <c r="U23">
        <f ca="1">VLOOKUP($C23,INDIRECT("'"&amp;U$2&amp;"'"&amp;"!Q3:V59"),5,FALSE)</f>
        <v>0</v>
      </c>
      <c r="V23">
        <f ca="1">VLOOKUP($C23,INDIRECT("'"&amp;V$2&amp;"'"&amp;"!Q3:V59"),5,FALSE)</f>
        <v>0</v>
      </c>
      <c r="W23">
        <f ca="1">VLOOKUP($C23,INDIRECT("'"&amp;W$2&amp;"'"&amp;"!Q3:V59"),5,FALSE)</f>
        <v>0</v>
      </c>
      <c r="X23">
        <f ca="1">VLOOKUP($C23,INDIRECT("'"&amp;X$2&amp;"'"&amp;"!Q3:V59"),5,FALSE)</f>
        <v>0</v>
      </c>
      <c r="Y23">
        <f ca="1">VLOOKUP($C23,INDIRECT("'"&amp;Y$2&amp;"'"&amp;"!Q3:V59"),5,FALSE)</f>
        <v>-1.3500000000003093E-5</v>
      </c>
      <c r="Z23">
        <f ca="1">VLOOKUP($C23,INDIRECT("'"&amp;Z$2&amp;"'"&amp;"!Q3:V59"),5,FALSE)</f>
        <v>0</v>
      </c>
      <c r="AA23" s="8">
        <f ca="1">VLOOKUP($C23,INDIRECT("'"&amp;L$2&amp;"'"&amp;"!Q3:V59"),6,FALSE)</f>
        <v>0</v>
      </c>
      <c r="AB23">
        <f ca="1">VLOOKUP($C23,INDIRECT("'"&amp;O$2&amp;"'"&amp;"!Q3:V59"),6,FALSE)</f>
        <v>0</v>
      </c>
      <c r="AC23">
        <f ca="1">VLOOKUP($C23,INDIRECT("'"&amp;M$2&amp;"'"&amp;"!Q3:V59"),6,FALSE)</f>
        <v>3.3750000000192405E-10</v>
      </c>
      <c r="AD23">
        <f ca="1">VLOOKUP($C23,INDIRECT("'"&amp;N$2&amp;"'"&amp;"!Q3:V59"),6,FALSE)</f>
        <v>1.4489999999954042E-9</v>
      </c>
      <c r="AE23">
        <f ca="1">VLOOKUP($C23,INDIRECT("'"&amp;P$2&amp;"'"&amp;"!Q3:V59"),6,FALSE)</f>
        <v>0</v>
      </c>
      <c r="AF23">
        <f ca="1">VLOOKUP($C23,INDIRECT("'"&amp;Q$2&amp;"'"&amp;"!Q3:V59"),6,FALSE)</f>
        <v>0</v>
      </c>
      <c r="AG23">
        <f ca="1">VLOOKUP($C23,INDIRECT("'"&amp;R$2&amp;"'"&amp;"!Q3:V59"),6,FALSE)</f>
        <v>0</v>
      </c>
      <c r="AH23">
        <f ca="1">VLOOKUP($C23,INDIRECT("'"&amp;S$2&amp;"'"&amp;"!Q3:V59"),6,FALSE)</f>
        <v>-2.5200000000050407E-10</v>
      </c>
      <c r="AI23">
        <f ca="1">VLOOKUP($C23,INDIRECT("'"&amp;T$2&amp;"'"&amp;"!Q3:V59"),6,FALSE)</f>
        <v>0</v>
      </c>
      <c r="AJ23">
        <f ca="1">VLOOKUP($C23,INDIRECT("'"&amp;U$2&amp;"'"&amp;"!Q3:V59"),6,FALSE)</f>
        <v>0</v>
      </c>
      <c r="AK23">
        <f ca="1">VLOOKUP($C23,INDIRECT("'"&amp;V$2&amp;"'"&amp;"!Q3:V59"),6,FALSE)</f>
        <v>0</v>
      </c>
      <c r="AL23">
        <f ca="1">VLOOKUP($C23,INDIRECT("'"&amp;W$2&amp;"'"&amp;"!Q3:V59"),6,FALSE)</f>
        <v>0</v>
      </c>
      <c r="AM23">
        <f ca="1">VLOOKUP($C23,INDIRECT("'"&amp;X$2&amp;"'"&amp;"!Q3:V59"),6,FALSE)</f>
        <v>0</v>
      </c>
      <c r="AN23">
        <f ca="1">VLOOKUP($C23,INDIRECT("'"&amp;Y$2&amp;"'"&amp;"!Q3:V59"),6,FALSE)</f>
        <v>-1.2960000000004689E-9</v>
      </c>
      <c r="AO23">
        <f ca="1">VLOOKUP($C23,INDIRECT("'"&amp;Z$2&amp;"'"&amp;"!Q3:V59"),6,FALSE)</f>
        <v>0</v>
      </c>
    </row>
    <row r="24" spans="2:41">
      <c r="B24" s="7" t="s">
        <v>756</v>
      </c>
      <c r="C24" s="7" t="s">
        <v>756</v>
      </c>
      <c r="D24" s="15">
        <f ca="1">AVERAGE(L24:Z24)</f>
        <v>-1.0099999999997959E-5</v>
      </c>
      <c r="E24" s="12" cm="1">
        <f t="array" aca="1" ref="E24" ca="1">AVERAGE(ABS(L24:Z24))</f>
        <v>1.0099999999997959E-5</v>
      </c>
      <c r="F24" s="12">
        <f ca="1">_xlfn.STDEV.S(L24:Z24)</f>
        <v>3.6260072492238397E-5</v>
      </c>
      <c r="G24" s="12">
        <f ca="1">IFERROR(F24/E24,0)</f>
        <v>3.5901061873510618</v>
      </c>
      <c r="H24" s="14">
        <f ca="1">AVERAGE(AA24:AO24)</f>
        <v>-1.295099999999471E-9</v>
      </c>
      <c r="I24" s="12">
        <f t="array" aca="1" ref="I24" ca="1">AVERAGE(ABS(AA24:AO24))</f>
        <v>1.3544999999994713E-9</v>
      </c>
      <c r="J24" s="12">
        <f ca="1">_xlfn.STDEV.S(AA24:AO24)</f>
        <v>5.0272427127439984E-9</v>
      </c>
      <c r="K24" s="12">
        <f ca="1">IFERROR(J24/I24,0)</f>
        <v>3.7115117849730237</v>
      </c>
      <c r="L24" s="8">
        <f ca="1">VLOOKUP($C24,INDIRECT("'"&amp;L$2&amp;"'"&amp;"!Q3:V59"),5,FALSE)</f>
        <v>0</v>
      </c>
      <c r="M24">
        <f ca="1">VLOOKUP($C24,INDIRECT("'"&amp;M$2&amp;"'"&amp;"!Q3:V59"),5,FALSE)</f>
        <v>-4.4999999999992962E-6</v>
      </c>
      <c r="N24">
        <f ca="1">VLOOKUP($C24,INDIRECT("'"&amp;N$2&amp;"'"&amp;"!Q3:V59"),5,FALSE)</f>
        <v>-1.4099999999997448E-4</v>
      </c>
      <c r="O24">
        <f ca="1">VLOOKUP($C24,INDIRECT("'"&amp;O$2&amp;"'"&amp;"!Q3:V59"),5,FALSE)</f>
        <v>0</v>
      </c>
      <c r="P24">
        <f ca="1">VLOOKUP($C24,INDIRECT("'"&amp;P$2&amp;"'"&amp;"!Q3:V59"),5,FALSE)</f>
        <v>0</v>
      </c>
      <c r="Q24">
        <f ca="1">VLOOKUP($C24,INDIRECT("'"&amp;Q$2&amp;"'"&amp;"!Q3:V59"),5,FALSE)</f>
        <v>0</v>
      </c>
      <c r="R24">
        <f ca="1">VLOOKUP($C24,INDIRECT("'"&amp;R$2&amp;"'"&amp;"!Q3:V59"),5,FALSE)</f>
        <v>0</v>
      </c>
      <c r="S24">
        <f ca="1">VLOOKUP($C24,INDIRECT("'"&amp;S$2&amp;"'"&amp;"!Q3:V59"),5,FALSE)</f>
        <v>0</v>
      </c>
      <c r="T24">
        <f ca="1">VLOOKUP($C24,INDIRECT("'"&amp;T$2&amp;"'"&amp;"!Q3:V59"),5,FALSE)</f>
        <v>0</v>
      </c>
      <c r="U24">
        <f ca="1">VLOOKUP($C24,INDIRECT("'"&amp;U$2&amp;"'"&amp;"!Q3:V59"),5,FALSE)</f>
        <v>0</v>
      </c>
      <c r="V24">
        <f ca="1">VLOOKUP($C24,INDIRECT("'"&amp;V$2&amp;"'"&amp;"!Q3:V59"),5,FALSE)</f>
        <v>0</v>
      </c>
      <c r="W24">
        <f ca="1">VLOOKUP($C24,INDIRECT("'"&amp;W$2&amp;"'"&amp;"!Q3:V59"),5,FALSE)</f>
        <v>0</v>
      </c>
      <c r="X24">
        <f ca="1">VLOOKUP($C24,INDIRECT("'"&amp;X$2&amp;"'"&amp;"!Q3:V59"),5,FALSE)</f>
        <v>0</v>
      </c>
      <c r="Y24">
        <f ca="1">VLOOKUP($C24,INDIRECT("'"&amp;Y$2&amp;"'"&amp;"!Q3:V59"),5,FALSE)</f>
        <v>-5.9999999999955922E-6</v>
      </c>
      <c r="Z24">
        <f ca="1">VLOOKUP($C24,INDIRECT("'"&amp;Z$2&amp;"'"&amp;"!Q3:V59"),5,FALSE)</f>
        <v>0</v>
      </c>
      <c r="AA24" s="8">
        <f ca="1">VLOOKUP($C24,INDIRECT("'"&amp;L$2&amp;"'"&amp;"!Q3:V59"),6,FALSE)</f>
        <v>0</v>
      </c>
      <c r="AB24">
        <f ca="1">VLOOKUP($C24,INDIRECT("'"&amp;O$2&amp;"'"&amp;"!Q3:V59"),6,FALSE)</f>
        <v>0</v>
      </c>
      <c r="AC24">
        <f ca="1">VLOOKUP($C24,INDIRECT("'"&amp;M$2&amp;"'"&amp;"!Q3:V59"),6,FALSE)</f>
        <v>4.455000000000012E-10</v>
      </c>
      <c r="AD24">
        <f ca="1">VLOOKUP($C24,INDIRECT("'"&amp;N$2&amp;"'"&amp;"!Q3:V59"),6,FALSE)</f>
        <v>-1.9457999999992457E-8</v>
      </c>
      <c r="AE24">
        <f ca="1">VLOOKUP($C24,INDIRECT("'"&amp;P$2&amp;"'"&amp;"!Q3:V59"),6,FALSE)</f>
        <v>0</v>
      </c>
      <c r="AF24">
        <f ca="1">VLOOKUP($C24,INDIRECT("'"&amp;Q$2&amp;"'"&amp;"!Q3:V59"),6,FALSE)</f>
        <v>0</v>
      </c>
      <c r="AG24">
        <f ca="1">VLOOKUP($C24,INDIRECT("'"&amp;R$2&amp;"'"&amp;"!Q3:V59"),6,FALSE)</f>
        <v>0</v>
      </c>
      <c r="AH24">
        <f ca="1">VLOOKUP($C24,INDIRECT("'"&amp;S$2&amp;"'"&amp;"!Q3:V59"),6,FALSE)</f>
        <v>0</v>
      </c>
      <c r="AI24">
        <f ca="1">VLOOKUP($C24,INDIRECT("'"&amp;T$2&amp;"'"&amp;"!Q3:V59"),6,FALSE)</f>
        <v>0</v>
      </c>
      <c r="AJ24">
        <f ca="1">VLOOKUP($C24,INDIRECT("'"&amp;U$2&amp;"'"&amp;"!Q3:V59"),6,FALSE)</f>
        <v>0</v>
      </c>
      <c r="AK24">
        <f ca="1">VLOOKUP($C24,INDIRECT("'"&amp;V$2&amp;"'"&amp;"!Q3:V59"),6,FALSE)</f>
        <v>0</v>
      </c>
      <c r="AL24">
        <f ca="1">VLOOKUP($C24,INDIRECT("'"&amp;W$2&amp;"'"&amp;"!Q3:V59"),6,FALSE)</f>
        <v>0</v>
      </c>
      <c r="AM24">
        <f ca="1">VLOOKUP($C24,INDIRECT("'"&amp;X$2&amp;"'"&amp;"!Q3:V59"),6,FALSE)</f>
        <v>0</v>
      </c>
      <c r="AN24">
        <f ca="1">VLOOKUP($C24,INDIRECT("'"&amp;Y$2&amp;"'"&amp;"!Q3:V59"),6,FALSE)</f>
        <v>-4.1399999999961031E-10</v>
      </c>
      <c r="AO24">
        <f ca="1">VLOOKUP($C24,INDIRECT("'"&amp;Z$2&amp;"'"&amp;"!Q3:V59"),6,FALSE)</f>
        <v>0</v>
      </c>
    </row>
    <row r="25" spans="2:41">
      <c r="B25" s="7" t="s">
        <v>758</v>
      </c>
      <c r="C25" s="7" t="s">
        <v>758</v>
      </c>
      <c r="D25" s="15">
        <f ca="1">AVERAGE(L25:Z25)</f>
        <v>-4.0999999999982023E-6</v>
      </c>
      <c r="E25" s="12" cm="1">
        <f t="array" aca="1" ref="E25" ca="1">AVERAGE(ABS(L25:Z25))</f>
        <v>4.0999999999982023E-6</v>
      </c>
      <c r="F25" s="12">
        <f ca="1">_xlfn.STDEV.S(L25:Z25)</f>
        <v>1.3119233427074691E-5</v>
      </c>
      <c r="G25" s="12">
        <f ca="1">IFERROR(F25/E25,0)</f>
        <v>3.1998130309952302</v>
      </c>
      <c r="H25" s="14">
        <f ca="1">AVERAGE(AA25:AO25)</f>
        <v>2.400000000003968E-11</v>
      </c>
      <c r="I25" s="12">
        <f t="array" aca="1" ref="I25" ca="1">AVERAGE(ABS(AA25:AO25))</f>
        <v>6.600000000005708E-11</v>
      </c>
      <c r="J25" s="12">
        <f ca="1">_xlfn.STDEV.S(AA25:AO25)</f>
        <v>1.9652371721663597E-10</v>
      </c>
      <c r="K25" s="12">
        <f ca="1">IFERROR(J25/I25,0)</f>
        <v>2.9776320790373636</v>
      </c>
      <c r="L25" s="8">
        <f ca="1">VLOOKUP($C25,INDIRECT("'"&amp;L$2&amp;"'"&amp;"!Q3:V59"),5,FALSE)</f>
        <v>0</v>
      </c>
      <c r="M25">
        <f ca="1">VLOOKUP($C25,INDIRECT("'"&amp;M$2&amp;"'"&amp;"!Q3:V59"),5,FALSE)</f>
        <v>0</v>
      </c>
      <c r="N25">
        <f ca="1">VLOOKUP($C25,INDIRECT("'"&amp;N$2&amp;"'"&amp;"!Q3:V59"),5,FALSE)</f>
        <v>-5.0999999999967738E-5</v>
      </c>
      <c r="O25">
        <f ca="1">VLOOKUP($C25,INDIRECT("'"&amp;O$2&amp;"'"&amp;"!Q3:V59"),5,FALSE)</f>
        <v>-7.5000000000075007E-6</v>
      </c>
      <c r="P25">
        <f ca="1">VLOOKUP($C25,INDIRECT("'"&amp;P$2&amp;"'"&amp;"!Q3:V59"),5,FALSE)</f>
        <v>0</v>
      </c>
      <c r="Q25">
        <f ca="1">VLOOKUP($C25,INDIRECT("'"&amp;Q$2&amp;"'"&amp;"!Q3:V59"),5,FALSE)</f>
        <v>0</v>
      </c>
      <c r="R25">
        <f ca="1">VLOOKUP($C25,INDIRECT("'"&amp;R$2&amp;"'"&amp;"!Q3:V59"),5,FALSE)</f>
        <v>0</v>
      </c>
      <c r="S25">
        <f ca="1">VLOOKUP($C25,INDIRECT("'"&amp;S$2&amp;"'"&amp;"!Q3:V59"),5,FALSE)</f>
        <v>-1.5000000000015001E-6</v>
      </c>
      <c r="T25">
        <f ca="1">VLOOKUP($C25,INDIRECT("'"&amp;T$2&amp;"'"&amp;"!Q3:V59"),5,FALSE)</f>
        <v>0</v>
      </c>
      <c r="U25">
        <f ca="1">VLOOKUP($C25,INDIRECT("'"&amp;U$2&amp;"'"&amp;"!Q3:V59"),5,FALSE)</f>
        <v>0</v>
      </c>
      <c r="V25">
        <f ca="1">VLOOKUP($C25,INDIRECT("'"&amp;V$2&amp;"'"&amp;"!Q3:V59"),5,FALSE)</f>
        <v>0</v>
      </c>
      <c r="W25">
        <f ca="1">VLOOKUP($C25,INDIRECT("'"&amp;W$2&amp;"'"&amp;"!Q3:V59"),5,FALSE)</f>
        <v>-1.499999999996296E-6</v>
      </c>
      <c r="X25">
        <f ca="1">VLOOKUP($C25,INDIRECT("'"&amp;X$2&amp;"'"&amp;"!Q3:V59"),5,FALSE)</f>
        <v>0</v>
      </c>
      <c r="Y25">
        <f ca="1">VLOOKUP($C25,INDIRECT("'"&amp;Y$2&amp;"'"&amp;"!Q3:V59"),5,FALSE)</f>
        <v>0</v>
      </c>
      <c r="Z25">
        <f ca="1">VLOOKUP($C25,INDIRECT("'"&amp;Z$2&amp;"'"&amp;"!Q3:V59"),5,FALSE)</f>
        <v>0</v>
      </c>
      <c r="AA25" s="8">
        <f ca="1">VLOOKUP($C25,INDIRECT("'"&amp;L$2&amp;"'"&amp;"!Q3:V59"),6,FALSE)</f>
        <v>0</v>
      </c>
      <c r="AB25">
        <f ca="1">VLOOKUP($C25,INDIRECT("'"&amp;O$2&amp;"'"&amp;"!Q3:V59"),6,FALSE)</f>
        <v>6.7500000000072569E-10</v>
      </c>
      <c r="AC25">
        <f ca="1">VLOOKUP($C25,INDIRECT("'"&amp;M$2&amp;"'"&amp;"!Q3:V59"),6,FALSE)</f>
        <v>0</v>
      </c>
      <c r="AD25">
        <f ca="1">VLOOKUP($C25,INDIRECT("'"&amp;N$2&amp;"'"&amp;"!Q3:V59"),6,FALSE)</f>
        <v>-3.0600000000011247E-10</v>
      </c>
      <c r="AE25">
        <f ca="1">VLOOKUP($C25,INDIRECT("'"&amp;P$2&amp;"'"&amp;"!Q3:V59"),6,FALSE)</f>
        <v>0</v>
      </c>
      <c r="AF25">
        <f ca="1">VLOOKUP($C25,INDIRECT("'"&amp;Q$2&amp;"'"&amp;"!Q3:V59"),6,FALSE)</f>
        <v>0</v>
      </c>
      <c r="AG25">
        <f ca="1">VLOOKUP($C25,INDIRECT("'"&amp;R$2&amp;"'"&amp;"!Q3:V59"),6,FALSE)</f>
        <v>0</v>
      </c>
      <c r="AH25">
        <f ca="1">VLOOKUP($C25,INDIRECT("'"&amp;S$2&amp;"'"&amp;"!Q3:V59"),6,FALSE)</f>
        <v>-9.0000000000180021E-12</v>
      </c>
      <c r="AI25">
        <f ca="1">VLOOKUP($C25,INDIRECT("'"&amp;T$2&amp;"'"&amp;"!Q3:V59"),6,FALSE)</f>
        <v>0</v>
      </c>
      <c r="AJ25">
        <f ca="1">VLOOKUP($C25,INDIRECT("'"&amp;U$2&amp;"'"&amp;"!Q3:V59"),6,FALSE)</f>
        <v>0</v>
      </c>
      <c r="AK25">
        <f ca="1">VLOOKUP($C25,INDIRECT("'"&amp;V$2&amp;"'"&amp;"!Q3:V59"),6,FALSE)</f>
        <v>0</v>
      </c>
      <c r="AL25">
        <f ca="1">VLOOKUP($C25,INDIRECT("'"&amp;W$2&amp;"'"&amp;"!Q3:V59"),6,FALSE)</f>
        <v>0</v>
      </c>
      <c r="AM25">
        <f ca="1">VLOOKUP($C25,INDIRECT("'"&amp;X$2&amp;"'"&amp;"!Q3:V59"),6,FALSE)</f>
        <v>0</v>
      </c>
      <c r="AN25">
        <f ca="1">VLOOKUP($C25,INDIRECT("'"&amp;Y$2&amp;"'"&amp;"!Q3:V59"),6,FALSE)</f>
        <v>0</v>
      </c>
      <c r="AO25">
        <f ca="1">VLOOKUP($C25,INDIRECT("'"&amp;Z$2&amp;"'"&amp;"!Q3:V59"),6,FALSE)</f>
        <v>0</v>
      </c>
    </row>
    <row r="26" spans="2:41">
      <c r="B26" s="7" t="s">
        <v>761</v>
      </c>
      <c r="C26" s="7" t="s">
        <v>761</v>
      </c>
      <c r="D26" s="15">
        <f ca="1">AVERAGE(L26:Z26)</f>
        <v>-7.0000000000347566E-7</v>
      </c>
      <c r="E26" s="12" cm="1">
        <f t="array" aca="1" ref="E26" ca="1">AVERAGE(ABS(L26:Z26))</f>
        <v>7.0000000000347566E-7</v>
      </c>
      <c r="F26" s="12">
        <f ca="1">_xlfn.STDEV.S(L26:Z26)</f>
        <v>1.8689187095448345E-6</v>
      </c>
      <c r="G26" s="12">
        <f ca="1">IFERROR(F26/E26,0)</f>
        <v>2.6698838707650783</v>
      </c>
      <c r="H26" s="14">
        <f ca="1">AVERAGE(AA26:AO26)</f>
        <v>4.199999999975094E-12</v>
      </c>
      <c r="I26" s="12">
        <f t="array" aca="1" ref="I26" ca="1">AVERAGE(ABS(AA26:AO26))</f>
        <v>4.199999999975094E-12</v>
      </c>
      <c r="J26" s="12">
        <f ca="1">_xlfn.STDEV.S(AA26:AO26)</f>
        <v>1.1213512257171385E-11</v>
      </c>
      <c r="K26" s="12">
        <f ca="1">IFERROR(J26/I26,0)</f>
        <v>2.6698838707709243</v>
      </c>
      <c r="L26" s="8">
        <f ca="1">VLOOKUP($C26,INDIRECT("'"&amp;L$2&amp;"'"&amp;"!Q3:V59"),5,FALSE)</f>
        <v>0</v>
      </c>
      <c r="M26">
        <f ca="1">VLOOKUP($C26,INDIRECT("'"&amp;M$2&amp;"'"&amp;"!Q3:V59"),5,FALSE)</f>
        <v>-6.0000000000060005E-6</v>
      </c>
      <c r="N26">
        <f ca="1">VLOOKUP($C26,INDIRECT("'"&amp;N$2&amp;"'"&amp;"!Q3:V59"),5,FALSE)</f>
        <v>0</v>
      </c>
      <c r="O26">
        <f ca="1">VLOOKUP($C26,INDIRECT("'"&amp;O$2&amp;"'"&amp;"!Q3:V59"),5,FALSE)</f>
        <v>0</v>
      </c>
      <c r="P26">
        <f ca="1">VLOOKUP($C26,INDIRECT("'"&amp;P$2&amp;"'"&amp;"!Q3:V59"),5,FALSE)</f>
        <v>0</v>
      </c>
      <c r="Q26">
        <f ca="1">VLOOKUP($C26,INDIRECT("'"&amp;Q$2&amp;"'"&amp;"!Q3:V59"),5,FALSE)</f>
        <v>0</v>
      </c>
      <c r="R26">
        <f ca="1">VLOOKUP($C26,INDIRECT("'"&amp;R$2&amp;"'"&amp;"!Q3:V59"),5,FALSE)</f>
        <v>-4.5000000000461338E-6</v>
      </c>
      <c r="S26">
        <f ca="1">VLOOKUP($C26,INDIRECT("'"&amp;S$2&amp;"'"&amp;"!Q3:V59"),5,FALSE)</f>
        <v>0</v>
      </c>
      <c r="T26">
        <f ca="1">VLOOKUP($C26,INDIRECT("'"&amp;T$2&amp;"'"&amp;"!Q3:V59"),5,FALSE)</f>
        <v>0</v>
      </c>
      <c r="U26">
        <f ca="1">VLOOKUP($C26,INDIRECT("'"&amp;U$2&amp;"'"&amp;"!Q3:V59"),5,FALSE)</f>
        <v>0</v>
      </c>
      <c r="V26">
        <f ca="1">VLOOKUP($C26,INDIRECT("'"&amp;V$2&amp;"'"&amp;"!Q3:V59"),5,FALSE)</f>
        <v>0</v>
      </c>
      <c r="W26">
        <f ca="1">VLOOKUP($C26,INDIRECT("'"&amp;W$2&amp;"'"&amp;"!Q3:V59"),5,FALSE)</f>
        <v>0</v>
      </c>
      <c r="X26">
        <f ca="1">VLOOKUP($C26,INDIRECT("'"&amp;X$2&amp;"'"&amp;"!Q3:V59"),5,FALSE)</f>
        <v>0</v>
      </c>
      <c r="Y26">
        <f ca="1">VLOOKUP($C26,INDIRECT("'"&amp;Y$2&amp;"'"&amp;"!Q3:V59"),5,FALSE)</f>
        <v>0</v>
      </c>
      <c r="Z26">
        <f ca="1">VLOOKUP($C26,INDIRECT("'"&amp;Z$2&amp;"'"&amp;"!Q3:V59"),5,FALSE)</f>
        <v>0</v>
      </c>
      <c r="AA26" s="8">
        <f ca="1">VLOOKUP($C26,INDIRECT("'"&amp;L$2&amp;"'"&amp;"!Q3:V59"),6,FALSE)</f>
        <v>0</v>
      </c>
      <c r="AB26">
        <f ca="1">VLOOKUP($C26,INDIRECT("'"&amp;O$2&amp;"'"&amp;"!Q3:V59"),6,FALSE)</f>
        <v>0</v>
      </c>
      <c r="AC26">
        <f ca="1">VLOOKUP($C26,INDIRECT("'"&amp;M$2&amp;"'"&amp;"!Q3:V59"),6,FALSE)</f>
        <v>3.6000000000072008E-11</v>
      </c>
      <c r="AD26">
        <f ca="1">VLOOKUP($C26,INDIRECT("'"&amp;N$2&amp;"'"&amp;"!Q3:V59"),6,FALSE)</f>
        <v>0</v>
      </c>
      <c r="AE26">
        <f ca="1">VLOOKUP($C26,INDIRECT("'"&amp;P$2&amp;"'"&amp;"!Q3:V59"),6,FALSE)</f>
        <v>0</v>
      </c>
      <c r="AF26">
        <f ca="1">VLOOKUP($C26,INDIRECT("'"&amp;Q$2&amp;"'"&amp;"!Q3:V59"),6,FALSE)</f>
        <v>0</v>
      </c>
      <c r="AG26">
        <f ca="1">VLOOKUP($C26,INDIRECT("'"&amp;R$2&amp;"'"&amp;"!Q3:V59"),6,FALSE)</f>
        <v>2.6999999999554402E-11</v>
      </c>
      <c r="AH26">
        <f ca="1">VLOOKUP($C26,INDIRECT("'"&amp;S$2&amp;"'"&amp;"!Q3:V59"),6,FALSE)</f>
        <v>0</v>
      </c>
      <c r="AI26">
        <f ca="1">VLOOKUP($C26,INDIRECT("'"&amp;T$2&amp;"'"&amp;"!Q3:V59"),6,FALSE)</f>
        <v>0</v>
      </c>
      <c r="AJ26">
        <f ca="1">VLOOKUP($C26,INDIRECT("'"&amp;U$2&amp;"'"&amp;"!Q3:V59"),6,FALSE)</f>
        <v>0</v>
      </c>
      <c r="AK26">
        <f ca="1">VLOOKUP($C26,INDIRECT("'"&amp;V$2&amp;"'"&amp;"!Q3:V59"),6,FALSE)</f>
        <v>0</v>
      </c>
      <c r="AL26">
        <f ca="1">VLOOKUP($C26,INDIRECT("'"&amp;W$2&amp;"'"&amp;"!Q3:V59"),6,FALSE)</f>
        <v>0</v>
      </c>
      <c r="AM26">
        <f ca="1">VLOOKUP($C26,INDIRECT("'"&amp;X$2&amp;"'"&amp;"!Q3:V59"),6,FALSE)</f>
        <v>0</v>
      </c>
      <c r="AN26">
        <f ca="1">VLOOKUP($C26,INDIRECT("'"&amp;Y$2&amp;"'"&amp;"!Q3:V59"),6,FALSE)</f>
        <v>0</v>
      </c>
      <c r="AO26">
        <f ca="1">VLOOKUP($C26,INDIRECT("'"&amp;Z$2&amp;"'"&amp;"!Q3:V59"),6,FALSE)</f>
        <v>0</v>
      </c>
    </row>
    <row r="27" spans="2:41">
      <c r="B27" s="7" t="s">
        <v>739</v>
      </c>
      <c r="C27" s="7" t="s">
        <v>739</v>
      </c>
      <c r="D27" s="15">
        <f ca="1">AVERAGE(L27:Z27)</f>
        <v>-4.9999999999772453E-7</v>
      </c>
      <c r="E27" s="12" cm="1">
        <f t="array" aca="1" ref="E27" ca="1">AVERAGE(ABS(L27:Z27))</f>
        <v>4.9999999999772453E-7</v>
      </c>
      <c r="F27" s="12">
        <f ca="1">_xlfn.STDEV.S(L27:Z27)</f>
        <v>9.2582009977026524E-7</v>
      </c>
      <c r="G27" s="12">
        <f ca="1">IFERROR(F27/E27,0)</f>
        <v>1.8516401995489571</v>
      </c>
      <c r="H27" s="14">
        <f ca="1">AVERAGE(AA27:AO27)</f>
        <v>6.0000000000120015E-13</v>
      </c>
      <c r="I27" s="12">
        <f t="array" aca="1" ref="I27" ca="1">AVERAGE(ABS(AA27:AO27))</f>
        <v>8.9999999996849363E-13</v>
      </c>
      <c r="J27" s="12">
        <f ca="1">_xlfn.STDEV.S(AA27:AO27)</f>
        <v>2.474512939011901E-12</v>
      </c>
      <c r="K27" s="12">
        <f ca="1">IFERROR(J27/I27,0)</f>
        <v>2.749458821220585</v>
      </c>
      <c r="L27" s="8">
        <f ca="1">VLOOKUP($C27,INDIRECT("'"&amp;L$2&amp;"'"&amp;"!Q3:V59"),5,FALSE)</f>
        <v>0</v>
      </c>
      <c r="M27">
        <f ca="1">VLOOKUP($C27,INDIRECT("'"&amp;M$2&amp;"'"&amp;"!Q3:V59"),5,FALSE)</f>
        <v>-1.5000000000431335E-6</v>
      </c>
      <c r="N27">
        <f ca="1">VLOOKUP($C27,INDIRECT("'"&amp;N$2&amp;"'"&amp;"!Q3:V59"),5,FALSE)</f>
        <v>-1.4999999999598668E-6</v>
      </c>
      <c r="O27">
        <f ca="1">VLOOKUP($C27,INDIRECT("'"&amp;O$2&amp;"'"&amp;"!Q3:V59"),5,FALSE)</f>
        <v>0</v>
      </c>
      <c r="P27">
        <f ca="1">VLOOKUP($C27,INDIRECT("'"&amp;P$2&amp;"'"&amp;"!Q3:V59"),5,FALSE)</f>
        <v>-3.0000000000030003E-6</v>
      </c>
      <c r="Q27">
        <f ca="1">VLOOKUP($C27,INDIRECT("'"&amp;Q$2&amp;"'"&amp;"!Q3:V59"),5,FALSE)</f>
        <v>0</v>
      </c>
      <c r="R27">
        <f ca="1">VLOOKUP($C27,INDIRECT("'"&amp;R$2&amp;"'"&amp;"!Q3:V59"),5,FALSE)</f>
        <v>0</v>
      </c>
      <c r="S27">
        <f ca="1">VLOOKUP($C27,INDIRECT("'"&amp;S$2&amp;"'"&amp;"!Q3:V59"),5,FALSE)</f>
        <v>0</v>
      </c>
      <c r="T27">
        <f ca="1">VLOOKUP($C27,INDIRECT("'"&amp;T$2&amp;"'"&amp;"!Q3:V59"),5,FALSE)</f>
        <v>0</v>
      </c>
      <c r="U27">
        <f ca="1">VLOOKUP($C27,INDIRECT("'"&amp;U$2&amp;"'"&amp;"!Q3:V59"),5,FALSE)</f>
        <v>-1.4999999999598668E-6</v>
      </c>
      <c r="V27">
        <f ca="1">VLOOKUP($C27,INDIRECT("'"&amp;V$2&amp;"'"&amp;"!Q3:V59"),5,FALSE)</f>
        <v>0</v>
      </c>
      <c r="W27">
        <f ca="1">VLOOKUP($C27,INDIRECT("'"&amp;W$2&amp;"'"&amp;"!Q3:V59"),5,FALSE)</f>
        <v>0</v>
      </c>
      <c r="X27">
        <f ca="1">VLOOKUP($C27,INDIRECT("'"&amp;X$2&amp;"'"&amp;"!Q3:V59"),5,FALSE)</f>
        <v>0</v>
      </c>
      <c r="Y27">
        <f ca="1">VLOOKUP($C27,INDIRECT("'"&amp;Y$2&amp;"'"&amp;"!Q3:V59"),5,FALSE)</f>
        <v>0</v>
      </c>
      <c r="Z27">
        <f ca="1">VLOOKUP($C27,INDIRECT("'"&amp;Z$2&amp;"'"&amp;"!Q3:V59"),5,FALSE)</f>
        <v>0</v>
      </c>
      <c r="AA27" s="8">
        <f ca="1">VLOOKUP($C27,INDIRECT("'"&amp;L$2&amp;"'"&amp;"!Q3:V59"),6,FALSE)</f>
        <v>0</v>
      </c>
      <c r="AB27">
        <f ca="1">VLOOKUP($C27,INDIRECT("'"&amp;O$2&amp;"'"&amp;"!Q3:V59"),6,FALSE)</f>
        <v>0</v>
      </c>
      <c r="AC27">
        <f ca="1">VLOOKUP($C27,INDIRECT("'"&amp;M$2&amp;"'"&amp;"!Q3:V59"),6,FALSE)</f>
        <v>0</v>
      </c>
      <c r="AD27">
        <f ca="1">VLOOKUP($C27,INDIRECT("'"&amp;N$2&amp;"'"&amp;"!Q3:V59"),6,FALSE)</f>
        <v>-2.2499999997547005E-12</v>
      </c>
      <c r="AE27">
        <f ca="1">VLOOKUP($C27,INDIRECT("'"&amp;P$2&amp;"'"&amp;"!Q3:V59"),6,FALSE)</f>
        <v>8.9999999997682016E-12</v>
      </c>
      <c r="AF27">
        <f ca="1">VLOOKUP($C27,INDIRECT("'"&amp;Q$2&amp;"'"&amp;"!Q3:V59"),6,FALSE)</f>
        <v>0</v>
      </c>
      <c r="AG27">
        <f ca="1">VLOOKUP($C27,INDIRECT("'"&amp;R$2&amp;"'"&amp;"!Q3:V59"),6,FALSE)</f>
        <v>0</v>
      </c>
      <c r="AH27">
        <f ca="1">VLOOKUP($C27,INDIRECT("'"&amp;S$2&amp;"'"&amp;"!Q3:V59"),6,FALSE)</f>
        <v>0</v>
      </c>
      <c r="AI27">
        <f ca="1">VLOOKUP($C27,INDIRECT("'"&amp;T$2&amp;"'"&amp;"!Q3:V59"),6,FALSE)</f>
        <v>0</v>
      </c>
      <c r="AJ27">
        <f ca="1">VLOOKUP($C27,INDIRECT("'"&amp;U$2&amp;"'"&amp;"!Q3:V59"),6,FALSE)</f>
        <v>2.2500000000045005E-12</v>
      </c>
      <c r="AK27">
        <f ca="1">VLOOKUP($C27,INDIRECT("'"&amp;V$2&amp;"'"&amp;"!Q3:V59"),6,FALSE)</f>
        <v>0</v>
      </c>
      <c r="AL27">
        <f ca="1">VLOOKUP($C27,INDIRECT("'"&amp;W$2&amp;"'"&amp;"!Q3:V59"),6,FALSE)</f>
        <v>0</v>
      </c>
      <c r="AM27">
        <f ca="1">VLOOKUP($C27,INDIRECT("'"&amp;X$2&amp;"'"&amp;"!Q3:V59"),6,FALSE)</f>
        <v>0</v>
      </c>
      <c r="AN27">
        <f ca="1">VLOOKUP($C27,INDIRECT("'"&amp;Y$2&amp;"'"&amp;"!Q3:V59"),6,FALSE)</f>
        <v>0</v>
      </c>
      <c r="AO27">
        <f ca="1">VLOOKUP($C27,INDIRECT("'"&amp;Z$2&amp;"'"&amp;"!Q3:V59"),6,FALSE)</f>
        <v>0</v>
      </c>
    </row>
    <row r="28" spans="2:41">
      <c r="B28" s="7" t="s">
        <v>778</v>
      </c>
      <c r="C28" s="7" t="s">
        <v>778</v>
      </c>
      <c r="D28" s="15">
        <f ca="1">AVERAGE(L28:Z28)</f>
        <v>-4.0000000000317561E-7</v>
      </c>
      <c r="E28" s="12" cm="1">
        <f t="array" aca="1" ref="E28" ca="1">AVERAGE(ABS(L28:Z28))</f>
        <v>4.0000000000317561E-7</v>
      </c>
      <c r="F28" s="12">
        <f ca="1">_xlfn.STDEV.S(L28:Z28)</f>
        <v>6.8660656233104631E-7</v>
      </c>
      <c r="G28" s="12">
        <f ca="1">IFERROR(F28/E28,0)</f>
        <v>1.7165164058139883</v>
      </c>
      <c r="H28" s="14">
        <f ca="1">AVERAGE(AA28:AO28)</f>
        <v>2.9999999997978338E-13</v>
      </c>
      <c r="I28" s="12">
        <f t="array" aca="1" ref="I28" ca="1">AVERAGE(ABS(AA28:AO28))</f>
        <v>5.9999999999703688E-13</v>
      </c>
      <c r="J28" s="12">
        <f ca="1">_xlfn.STDEV.S(AA28:AO28)</f>
        <v>1.1618950038616699E-12</v>
      </c>
      <c r="K28" s="12">
        <f ca="1">IFERROR(J28/I28,0)</f>
        <v>1.9364916731123467</v>
      </c>
      <c r="L28" s="8">
        <f ca="1">VLOOKUP($C28,INDIRECT("'"&amp;L$2&amp;"'"&amp;"!Q3:V59"),5,FALSE)</f>
        <v>0</v>
      </c>
      <c r="M28">
        <f ca="1">VLOOKUP($C28,INDIRECT("'"&amp;M$2&amp;"'"&amp;"!Q3:V59"),5,FALSE)</f>
        <v>-1.5000000000431335E-6</v>
      </c>
      <c r="N28">
        <f ca="1">VLOOKUP($C28,INDIRECT("'"&amp;N$2&amp;"'"&amp;"!Q3:V59"),5,FALSE)</f>
        <v>-1.4999999999598668E-6</v>
      </c>
      <c r="O28">
        <f ca="1">VLOOKUP($C28,INDIRECT("'"&amp;O$2&amp;"'"&amp;"!Q3:V59"),5,FALSE)</f>
        <v>-1.5000000000015001E-6</v>
      </c>
      <c r="P28">
        <f ca="1">VLOOKUP($C28,INDIRECT("'"&amp;P$2&amp;"'"&amp;"!Q3:V59"),5,FALSE)</f>
        <v>0</v>
      </c>
      <c r="Q28">
        <f ca="1">VLOOKUP($C28,INDIRECT("'"&amp;Q$2&amp;"'"&amp;"!Q3:V59"),5,FALSE)</f>
        <v>0</v>
      </c>
      <c r="R28">
        <f ca="1">VLOOKUP($C28,INDIRECT("'"&amp;R$2&amp;"'"&amp;"!Q3:V59"),5,FALSE)</f>
        <v>0</v>
      </c>
      <c r="S28">
        <f ca="1">VLOOKUP($C28,INDIRECT("'"&amp;S$2&amp;"'"&amp;"!Q3:V59"),5,FALSE)</f>
        <v>0</v>
      </c>
      <c r="T28">
        <f ca="1">VLOOKUP($C28,INDIRECT("'"&amp;T$2&amp;"'"&amp;"!Q3:V59"),5,FALSE)</f>
        <v>0</v>
      </c>
      <c r="U28">
        <f ca="1">VLOOKUP($C28,INDIRECT("'"&amp;U$2&amp;"'"&amp;"!Q3:V59"),5,FALSE)</f>
        <v>-1.5000000000431335E-6</v>
      </c>
      <c r="V28">
        <f ca="1">VLOOKUP($C28,INDIRECT("'"&amp;V$2&amp;"'"&amp;"!Q3:V59"),5,FALSE)</f>
        <v>0</v>
      </c>
      <c r="W28">
        <f ca="1">VLOOKUP($C28,INDIRECT("'"&amp;W$2&amp;"'"&amp;"!Q3:V59"),5,FALSE)</f>
        <v>0</v>
      </c>
      <c r="X28">
        <f ca="1">VLOOKUP($C28,INDIRECT("'"&amp;X$2&amp;"'"&amp;"!Q3:V59"),5,FALSE)</f>
        <v>0</v>
      </c>
      <c r="Y28">
        <f ca="1">VLOOKUP($C28,INDIRECT("'"&amp;Y$2&amp;"'"&amp;"!Q3:V59"),5,FALSE)</f>
        <v>0</v>
      </c>
      <c r="Z28">
        <f ca="1">VLOOKUP($C28,INDIRECT("'"&amp;Z$2&amp;"'"&amp;"!Q3:V59"),5,FALSE)</f>
        <v>0</v>
      </c>
      <c r="AA28" s="8">
        <f ca="1">VLOOKUP($C28,INDIRECT("'"&amp;L$2&amp;"'"&amp;"!Q3:V59"),6,FALSE)</f>
        <v>0</v>
      </c>
      <c r="AB28">
        <f ca="1">VLOOKUP($C28,INDIRECT("'"&amp;O$2&amp;"'"&amp;"!Q3:V59"),6,FALSE)</f>
        <v>2.2499999998171506E-12</v>
      </c>
      <c r="AC28">
        <f ca="1">VLOOKUP($C28,INDIRECT("'"&amp;M$2&amp;"'"&amp;"!Q3:V59"),6,FALSE)</f>
        <v>2.2500000000045005E-12</v>
      </c>
      <c r="AD28">
        <f ca="1">VLOOKUP($C28,INDIRECT("'"&amp;N$2&amp;"'"&amp;"!Q3:V59"),6,FALSE)</f>
        <v>2.2500000000045005E-12</v>
      </c>
      <c r="AE28">
        <f ca="1">VLOOKUP($C28,INDIRECT("'"&amp;P$2&amp;"'"&amp;"!Q3:V59"),6,FALSE)</f>
        <v>0</v>
      </c>
      <c r="AF28">
        <f ca="1">VLOOKUP($C28,INDIRECT("'"&amp;Q$2&amp;"'"&amp;"!Q3:V59"),6,FALSE)</f>
        <v>0</v>
      </c>
      <c r="AG28">
        <f ca="1">VLOOKUP($C28,INDIRECT("'"&amp;R$2&amp;"'"&amp;"!Q3:V59"),6,FALSE)</f>
        <v>0</v>
      </c>
      <c r="AH28">
        <f ca="1">VLOOKUP($C28,INDIRECT("'"&amp;S$2&amp;"'"&amp;"!Q3:V59"),6,FALSE)</f>
        <v>0</v>
      </c>
      <c r="AI28">
        <f ca="1">VLOOKUP($C28,INDIRECT("'"&amp;T$2&amp;"'"&amp;"!Q3:V59"),6,FALSE)</f>
        <v>0</v>
      </c>
      <c r="AJ28">
        <f ca="1">VLOOKUP($C28,INDIRECT("'"&amp;U$2&amp;"'"&amp;"!Q3:V59"),6,FALSE)</f>
        <v>-2.2500000001294008E-12</v>
      </c>
      <c r="AK28">
        <f ca="1">VLOOKUP($C28,INDIRECT("'"&amp;V$2&amp;"'"&amp;"!Q3:V59"),6,FALSE)</f>
        <v>0</v>
      </c>
      <c r="AL28">
        <f ca="1">VLOOKUP($C28,INDIRECT("'"&amp;W$2&amp;"'"&amp;"!Q3:V59"),6,FALSE)</f>
        <v>0</v>
      </c>
      <c r="AM28">
        <f ca="1">VLOOKUP($C28,INDIRECT("'"&amp;X$2&amp;"'"&amp;"!Q3:V59"),6,FALSE)</f>
        <v>0</v>
      </c>
      <c r="AN28">
        <f ca="1">VLOOKUP($C28,INDIRECT("'"&amp;Y$2&amp;"'"&amp;"!Q3:V59"),6,FALSE)</f>
        <v>0</v>
      </c>
      <c r="AO28">
        <f ca="1">VLOOKUP($C28,INDIRECT("'"&amp;Z$2&amp;"'"&amp;"!Q3:V59"),6,FALSE)</f>
        <v>0</v>
      </c>
    </row>
    <row r="29" spans="2:41">
      <c r="B29" s="7" t="s">
        <v>744</v>
      </c>
      <c r="C29" s="7" t="s">
        <v>744</v>
      </c>
      <c r="D29" s="15">
        <f ca="1">AVERAGE(L29:Z29)</f>
        <v>-1.0000000000287557E-7</v>
      </c>
      <c r="E29" s="12" cm="1">
        <f t="array" aca="1" ref="E29" ca="1">AVERAGE(ABS(L29:Z29))</f>
        <v>1.0000000000287557E-7</v>
      </c>
      <c r="F29" s="12">
        <f ca="1">_xlfn.STDEV.S(L29:Z29)</f>
        <v>3.8729833463187893E-7</v>
      </c>
      <c r="G29" s="12">
        <f ca="1">IFERROR(F29/E29,0)</f>
        <v>3.8729833462074192</v>
      </c>
      <c r="H29" s="14">
        <f ca="1">AVERAGE(AA29:AO29)</f>
        <v>1.4999999999197335E-13</v>
      </c>
      <c r="I29" s="12">
        <f t="array" aca="1" ref="I29" ca="1">AVERAGE(ABS(AA29:AO29))</f>
        <v>1.4999999999197335E-13</v>
      </c>
      <c r="J29" s="12">
        <f ca="1">_xlfn.STDEV.S(AA29:AO29)</f>
        <v>5.8094750190002552E-13</v>
      </c>
      <c r="K29" s="12">
        <f ca="1">IFERROR(J29/I29,0)</f>
        <v>3.8729833462074175</v>
      </c>
      <c r="L29" s="8">
        <f ca="1">VLOOKUP($C29,INDIRECT("'"&amp;L$2&amp;"'"&amp;"!Q3:V59"),5,FALSE)</f>
        <v>0</v>
      </c>
      <c r="M29">
        <f ca="1">VLOOKUP($C29,INDIRECT("'"&amp;M$2&amp;"'"&amp;"!Q3:V59"),5,FALSE)</f>
        <v>0</v>
      </c>
      <c r="N29">
        <f ca="1">VLOOKUP($C29,INDIRECT("'"&amp;N$2&amp;"'"&amp;"!Q3:V59"),5,FALSE)</f>
        <v>0</v>
      </c>
      <c r="O29">
        <f ca="1">VLOOKUP($C29,INDIRECT("'"&amp;O$2&amp;"'"&amp;"!Q3:V59"),5,FALSE)</f>
        <v>-1.5000000000431335E-6</v>
      </c>
      <c r="P29">
        <f ca="1">VLOOKUP($C29,INDIRECT("'"&amp;P$2&amp;"'"&amp;"!Q3:V59"),5,FALSE)</f>
        <v>0</v>
      </c>
      <c r="Q29">
        <f ca="1">VLOOKUP($C29,INDIRECT("'"&amp;Q$2&amp;"'"&amp;"!Q3:V59"),5,FALSE)</f>
        <v>0</v>
      </c>
      <c r="R29">
        <f ca="1">VLOOKUP($C29,INDIRECT("'"&amp;R$2&amp;"'"&amp;"!Q3:V59"),5,FALSE)</f>
        <v>0</v>
      </c>
      <c r="S29">
        <f ca="1">VLOOKUP($C29,INDIRECT("'"&amp;S$2&amp;"'"&amp;"!Q3:V59"),5,FALSE)</f>
        <v>0</v>
      </c>
      <c r="T29">
        <f ca="1">VLOOKUP($C29,INDIRECT("'"&amp;T$2&amp;"'"&amp;"!Q3:V59"),5,FALSE)</f>
        <v>0</v>
      </c>
      <c r="U29">
        <f ca="1">VLOOKUP($C29,INDIRECT("'"&amp;U$2&amp;"'"&amp;"!Q3:V59"),5,FALSE)</f>
        <v>0</v>
      </c>
      <c r="V29">
        <f ca="1">VLOOKUP($C29,INDIRECT("'"&amp;V$2&amp;"'"&amp;"!Q3:V59"),5,FALSE)</f>
        <v>0</v>
      </c>
      <c r="W29">
        <f ca="1">VLOOKUP($C29,INDIRECT("'"&amp;W$2&amp;"'"&amp;"!Q3:V59"),5,FALSE)</f>
        <v>0</v>
      </c>
      <c r="X29">
        <f ca="1">VLOOKUP($C29,INDIRECT("'"&amp;X$2&amp;"'"&amp;"!Q3:V59"),5,FALSE)</f>
        <v>0</v>
      </c>
      <c r="Y29">
        <f ca="1">VLOOKUP($C29,INDIRECT("'"&amp;Y$2&amp;"'"&amp;"!Q3:V59"),5,FALSE)</f>
        <v>0</v>
      </c>
      <c r="Z29">
        <f ca="1">VLOOKUP($C29,INDIRECT("'"&amp;Z$2&amp;"'"&amp;"!Q3:V59"),5,FALSE)</f>
        <v>0</v>
      </c>
      <c r="AA29" s="8">
        <f ca="1">VLOOKUP($C29,INDIRECT("'"&amp;L$2&amp;"'"&amp;"!Q3:V59"),6,FALSE)</f>
        <v>0</v>
      </c>
      <c r="AB29">
        <f ca="1">VLOOKUP($C29,INDIRECT("'"&amp;O$2&amp;"'"&amp;"!Q3:V59"),6,FALSE)</f>
        <v>2.2499999998796003E-12</v>
      </c>
      <c r="AC29">
        <f ca="1">VLOOKUP($C29,INDIRECT("'"&amp;M$2&amp;"'"&amp;"!Q3:V59"),6,FALSE)</f>
        <v>0</v>
      </c>
      <c r="AD29">
        <f ca="1">VLOOKUP($C29,INDIRECT("'"&amp;N$2&amp;"'"&amp;"!Q3:V59"),6,FALSE)</f>
        <v>0</v>
      </c>
      <c r="AE29">
        <f ca="1">VLOOKUP($C29,INDIRECT("'"&amp;P$2&amp;"'"&amp;"!Q3:V59"),6,FALSE)</f>
        <v>0</v>
      </c>
      <c r="AF29">
        <f ca="1">VLOOKUP($C29,INDIRECT("'"&amp;Q$2&amp;"'"&amp;"!Q3:V59"),6,FALSE)</f>
        <v>0</v>
      </c>
      <c r="AG29">
        <f ca="1">VLOOKUP($C29,INDIRECT("'"&amp;R$2&amp;"'"&amp;"!Q3:V59"),6,FALSE)</f>
        <v>0</v>
      </c>
      <c r="AH29">
        <f ca="1">VLOOKUP($C29,INDIRECT("'"&amp;S$2&amp;"'"&amp;"!Q3:V59"),6,FALSE)</f>
        <v>0</v>
      </c>
      <c r="AI29">
        <f ca="1">VLOOKUP($C29,INDIRECT("'"&amp;T$2&amp;"'"&amp;"!Q3:V59"),6,FALSE)</f>
        <v>0</v>
      </c>
      <c r="AJ29">
        <f ca="1">VLOOKUP($C29,INDIRECT("'"&amp;U$2&amp;"'"&amp;"!Q3:V59"),6,FALSE)</f>
        <v>0</v>
      </c>
      <c r="AK29">
        <f ca="1">VLOOKUP($C29,INDIRECT("'"&amp;V$2&amp;"'"&amp;"!Q3:V59"),6,FALSE)</f>
        <v>0</v>
      </c>
      <c r="AL29">
        <f ca="1">VLOOKUP($C29,INDIRECT("'"&amp;W$2&amp;"'"&amp;"!Q3:V59"),6,FALSE)</f>
        <v>0</v>
      </c>
      <c r="AM29">
        <f ca="1">VLOOKUP($C29,INDIRECT("'"&amp;X$2&amp;"'"&amp;"!Q3:V59"),6,FALSE)</f>
        <v>0</v>
      </c>
      <c r="AN29">
        <f ca="1">VLOOKUP($C29,INDIRECT("'"&amp;Y$2&amp;"'"&amp;"!Q3:V59"),6,FALSE)</f>
        <v>0</v>
      </c>
      <c r="AO29">
        <f ca="1">VLOOKUP($C29,INDIRECT("'"&amp;Z$2&amp;"'"&amp;"!Q3:V59"),6,FALSE)</f>
        <v>0</v>
      </c>
    </row>
    <row r="30" spans="2:41">
      <c r="B30" s="7" t="s">
        <v>770</v>
      </c>
      <c r="C30" s="7" t="s">
        <v>770</v>
      </c>
      <c r="D30" s="15">
        <f ca="1">AVERAGE(L30:Z30)</f>
        <v>-9.9999999997324457E-8</v>
      </c>
      <c r="E30" s="12" cm="1">
        <f t="array" aca="1" ref="E30" ca="1">AVERAGE(ABS(L30:Z30))</f>
        <v>9.9999999997324457E-8</v>
      </c>
      <c r="F30" s="12">
        <f ca="1">_xlfn.STDEV.S(L30:Z30)</f>
        <v>3.8729833461037948E-7</v>
      </c>
      <c r="G30" s="12">
        <f ca="1">IFERROR(F30/E30,0)</f>
        <v>3.8729833462074184</v>
      </c>
      <c r="H30" s="14">
        <f ca="1">AVERAGE(AA30:AO30)</f>
        <v>1.4999999998364669E-13</v>
      </c>
      <c r="I30" s="12">
        <f t="array" aca="1" ref="I30" ca="1">AVERAGE(ABS(AA30:AO30))</f>
        <v>1.4999999998364669E-13</v>
      </c>
      <c r="J30" s="12">
        <f ca="1">_xlfn.STDEV.S(AA30:AO30)</f>
        <v>5.8094750186777668E-13</v>
      </c>
      <c r="K30" s="12">
        <f ca="1">IFERROR(J30/I30,0)</f>
        <v>3.8729833462074184</v>
      </c>
      <c r="L30" s="8">
        <f ca="1">VLOOKUP($C30,INDIRECT("'"&amp;L$2&amp;"'"&amp;"!Q3:V59"),5,FALSE)</f>
        <v>0</v>
      </c>
      <c r="M30">
        <f ca="1">VLOOKUP($C30,INDIRECT("'"&amp;M$2&amp;"'"&amp;"!Q3:V59"),5,FALSE)</f>
        <v>-1.4999999999598668E-6</v>
      </c>
      <c r="N30">
        <f ca="1">VLOOKUP($C30,INDIRECT("'"&amp;N$2&amp;"'"&amp;"!Q3:V59"),5,FALSE)</f>
        <v>0</v>
      </c>
      <c r="O30">
        <f ca="1">VLOOKUP($C30,INDIRECT("'"&amp;O$2&amp;"'"&amp;"!Q3:V59"),5,FALSE)</f>
        <v>0</v>
      </c>
      <c r="P30">
        <f ca="1">VLOOKUP($C30,INDIRECT("'"&amp;P$2&amp;"'"&amp;"!Q3:V59"),5,FALSE)</f>
        <v>0</v>
      </c>
      <c r="Q30">
        <f ca="1">VLOOKUP($C30,INDIRECT("'"&amp;Q$2&amp;"'"&amp;"!Q3:V59"),5,FALSE)</f>
        <v>0</v>
      </c>
      <c r="R30">
        <f ca="1">VLOOKUP($C30,INDIRECT("'"&amp;R$2&amp;"'"&amp;"!Q3:V59"),5,FALSE)</f>
        <v>0</v>
      </c>
      <c r="S30">
        <f ca="1">VLOOKUP($C30,INDIRECT("'"&amp;S$2&amp;"'"&amp;"!Q3:V59"),5,FALSE)</f>
        <v>0</v>
      </c>
      <c r="T30">
        <f ca="1">VLOOKUP($C30,INDIRECT("'"&amp;T$2&amp;"'"&amp;"!Q3:V59"),5,FALSE)</f>
        <v>0</v>
      </c>
      <c r="U30">
        <f ca="1">VLOOKUP($C30,INDIRECT("'"&amp;U$2&amp;"'"&amp;"!Q3:V59"),5,FALSE)</f>
        <v>0</v>
      </c>
      <c r="V30">
        <f ca="1">VLOOKUP($C30,INDIRECT("'"&amp;V$2&amp;"'"&amp;"!Q3:V59"),5,FALSE)</f>
        <v>0</v>
      </c>
      <c r="W30">
        <f ca="1">VLOOKUP($C30,INDIRECT("'"&amp;W$2&amp;"'"&amp;"!Q3:V59"),5,FALSE)</f>
        <v>0</v>
      </c>
      <c r="X30">
        <f ca="1">VLOOKUP($C30,INDIRECT("'"&amp;X$2&amp;"'"&amp;"!Q3:V59"),5,FALSE)</f>
        <v>0</v>
      </c>
      <c r="Y30">
        <f ca="1">VLOOKUP($C30,INDIRECT("'"&amp;Y$2&amp;"'"&amp;"!Q3:V59"),5,FALSE)</f>
        <v>0</v>
      </c>
      <c r="Z30">
        <f ca="1">VLOOKUP($C30,INDIRECT("'"&amp;Z$2&amp;"'"&amp;"!Q3:V59"),5,FALSE)</f>
        <v>0</v>
      </c>
      <c r="AA30" s="8">
        <f ca="1">VLOOKUP($C30,INDIRECT("'"&amp;L$2&amp;"'"&amp;"!Q3:V59"),6,FALSE)</f>
        <v>0</v>
      </c>
      <c r="AB30">
        <f ca="1">VLOOKUP($C30,INDIRECT("'"&amp;O$2&amp;"'"&amp;"!Q3:V59"),6,FALSE)</f>
        <v>0</v>
      </c>
      <c r="AC30">
        <f ca="1">VLOOKUP($C30,INDIRECT("'"&amp;M$2&amp;"'"&amp;"!Q3:V59"),6,FALSE)</f>
        <v>2.2499999997547005E-12</v>
      </c>
      <c r="AD30">
        <f ca="1">VLOOKUP($C30,INDIRECT("'"&amp;N$2&amp;"'"&amp;"!Q3:V59"),6,FALSE)</f>
        <v>0</v>
      </c>
      <c r="AE30">
        <f ca="1">VLOOKUP($C30,INDIRECT("'"&amp;P$2&amp;"'"&amp;"!Q3:V59"),6,FALSE)</f>
        <v>0</v>
      </c>
      <c r="AF30">
        <f ca="1">VLOOKUP($C30,INDIRECT("'"&amp;Q$2&amp;"'"&amp;"!Q3:V59"),6,FALSE)</f>
        <v>0</v>
      </c>
      <c r="AG30">
        <f ca="1">VLOOKUP($C30,INDIRECT("'"&amp;R$2&amp;"'"&amp;"!Q3:V59"),6,FALSE)</f>
        <v>0</v>
      </c>
      <c r="AH30">
        <f ca="1">VLOOKUP($C30,INDIRECT("'"&amp;S$2&amp;"'"&amp;"!Q3:V59"),6,FALSE)</f>
        <v>0</v>
      </c>
      <c r="AI30">
        <f ca="1">VLOOKUP($C30,INDIRECT("'"&amp;T$2&amp;"'"&amp;"!Q3:V59"),6,FALSE)</f>
        <v>0</v>
      </c>
      <c r="AJ30">
        <f ca="1">VLOOKUP($C30,INDIRECT("'"&amp;U$2&amp;"'"&amp;"!Q3:V59"),6,FALSE)</f>
        <v>0</v>
      </c>
      <c r="AK30">
        <f ca="1">VLOOKUP($C30,INDIRECT("'"&amp;V$2&amp;"'"&amp;"!Q3:V59"),6,FALSE)</f>
        <v>0</v>
      </c>
      <c r="AL30">
        <f ca="1">VLOOKUP($C30,INDIRECT("'"&amp;W$2&amp;"'"&amp;"!Q3:V59"),6,FALSE)</f>
        <v>0</v>
      </c>
      <c r="AM30">
        <f ca="1">VLOOKUP($C30,INDIRECT("'"&amp;X$2&amp;"'"&amp;"!Q3:V59"),6,FALSE)</f>
        <v>0</v>
      </c>
      <c r="AN30">
        <f ca="1">VLOOKUP($C30,INDIRECT("'"&amp;Y$2&amp;"'"&amp;"!Q3:V59"),6,FALSE)</f>
        <v>0</v>
      </c>
      <c r="AO30">
        <f ca="1">VLOOKUP($C30,INDIRECT("'"&amp;Z$2&amp;"'"&amp;"!Q3:V59"),6,FALSE)</f>
        <v>0</v>
      </c>
    </row>
    <row r="31" spans="2:41">
      <c r="B31" s="7" t="s">
        <v>780</v>
      </c>
      <c r="C31" s="7" t="s">
        <v>780</v>
      </c>
      <c r="D31" s="15">
        <f ca="1">AVERAGE(L31:Z31)</f>
        <v>0</v>
      </c>
      <c r="E31" s="12" cm="1">
        <f t="array" aca="1" ref="E31" ca="1">AVERAGE(ABS(L31:Z31))</f>
        <v>0</v>
      </c>
      <c r="F31" s="12">
        <f ca="1">_xlfn.STDEV.S(L31:Z31)</f>
        <v>0</v>
      </c>
      <c r="G31" s="12">
        <f ca="1">IFERROR(F31/E31,0)</f>
        <v>0</v>
      </c>
      <c r="H31" s="14">
        <f ca="1">AVERAGE(AA31:AO31)</f>
        <v>0</v>
      </c>
      <c r="I31" s="12">
        <f t="array" aca="1" ref="I31" ca="1">AVERAGE(ABS(AA31:AO31))</f>
        <v>0</v>
      </c>
      <c r="J31" s="12">
        <f ca="1">_xlfn.STDEV.S(AA31:AO31)</f>
        <v>0</v>
      </c>
      <c r="K31" s="12">
        <f ca="1">IFERROR(J31/I31,0)</f>
        <v>0</v>
      </c>
      <c r="L31" s="8">
        <f ca="1">VLOOKUP($C31,INDIRECT("'"&amp;L$2&amp;"'"&amp;"!Q3:V59"),5,FALSE)</f>
        <v>0</v>
      </c>
      <c r="M31">
        <f ca="1">VLOOKUP($C31,INDIRECT("'"&amp;M$2&amp;"'"&amp;"!Q3:V59"),5,FALSE)</f>
        <v>0</v>
      </c>
      <c r="N31">
        <f ca="1">VLOOKUP($C31,INDIRECT("'"&amp;N$2&amp;"'"&amp;"!Q3:V59"),5,FALSE)</f>
        <v>0</v>
      </c>
      <c r="O31">
        <f ca="1">VLOOKUP($C31,INDIRECT("'"&amp;O$2&amp;"'"&amp;"!Q3:V59"),5,FALSE)</f>
        <v>0</v>
      </c>
      <c r="P31">
        <f ca="1">VLOOKUP($C31,INDIRECT("'"&amp;P$2&amp;"'"&amp;"!Q3:V59"),5,FALSE)</f>
        <v>0</v>
      </c>
      <c r="Q31">
        <f ca="1">VLOOKUP($C31,INDIRECT("'"&amp;Q$2&amp;"'"&amp;"!Q3:V59"),5,FALSE)</f>
        <v>0</v>
      </c>
      <c r="R31">
        <f ca="1">VLOOKUP($C31,INDIRECT("'"&amp;R$2&amp;"'"&amp;"!Q3:V59"),5,FALSE)</f>
        <v>0</v>
      </c>
      <c r="S31">
        <f ca="1">VLOOKUP($C31,INDIRECT("'"&amp;S$2&amp;"'"&amp;"!Q3:V59"),5,FALSE)</f>
        <v>0</v>
      </c>
      <c r="T31">
        <f ca="1">VLOOKUP($C31,INDIRECT("'"&amp;T$2&amp;"'"&amp;"!Q3:V59"),5,FALSE)</f>
        <v>0</v>
      </c>
      <c r="U31">
        <f ca="1">VLOOKUP($C31,INDIRECT("'"&amp;U$2&amp;"'"&amp;"!Q3:V59"),5,FALSE)</f>
        <v>0</v>
      </c>
      <c r="V31">
        <f ca="1">VLOOKUP($C31,INDIRECT("'"&amp;V$2&amp;"'"&amp;"!Q3:V59"),5,FALSE)</f>
        <v>0</v>
      </c>
      <c r="W31">
        <f ca="1">VLOOKUP($C31,INDIRECT("'"&amp;W$2&amp;"'"&amp;"!Q3:V59"),5,FALSE)</f>
        <v>0</v>
      </c>
      <c r="X31">
        <f ca="1">VLOOKUP($C31,INDIRECT("'"&amp;X$2&amp;"'"&amp;"!Q3:V59"),5,FALSE)</f>
        <v>0</v>
      </c>
      <c r="Y31">
        <f ca="1">VLOOKUP($C31,INDIRECT("'"&amp;Y$2&amp;"'"&amp;"!Q3:V59"),5,FALSE)</f>
        <v>0</v>
      </c>
      <c r="Z31">
        <f ca="1">VLOOKUP($C31,INDIRECT("'"&amp;Z$2&amp;"'"&amp;"!Q3:V59"),5,FALSE)</f>
        <v>0</v>
      </c>
      <c r="AA31" s="8">
        <f ca="1">VLOOKUP($C31,INDIRECT("'"&amp;L$2&amp;"'"&amp;"!Q3:V59"),6,FALSE)</f>
        <v>0</v>
      </c>
      <c r="AB31">
        <f ca="1">VLOOKUP($C31,INDIRECT("'"&amp;O$2&amp;"'"&amp;"!Q3:V59"),6,FALSE)</f>
        <v>0</v>
      </c>
      <c r="AC31">
        <f ca="1">VLOOKUP($C31,INDIRECT("'"&amp;M$2&amp;"'"&amp;"!Q3:V59"),6,FALSE)</f>
        <v>0</v>
      </c>
      <c r="AD31">
        <f ca="1">VLOOKUP($C31,INDIRECT("'"&amp;N$2&amp;"'"&amp;"!Q3:V59"),6,FALSE)</f>
        <v>0</v>
      </c>
      <c r="AE31">
        <f ca="1">VLOOKUP($C31,INDIRECT("'"&amp;P$2&amp;"'"&amp;"!Q3:V59"),6,FALSE)</f>
        <v>0</v>
      </c>
      <c r="AF31">
        <f ca="1">VLOOKUP($C31,INDIRECT("'"&amp;Q$2&amp;"'"&amp;"!Q3:V59"),6,FALSE)</f>
        <v>0</v>
      </c>
      <c r="AG31">
        <f ca="1">VLOOKUP($C31,INDIRECT("'"&amp;R$2&amp;"'"&amp;"!Q3:V59"),6,FALSE)</f>
        <v>0</v>
      </c>
      <c r="AH31">
        <f ca="1">VLOOKUP($C31,INDIRECT("'"&amp;S$2&amp;"'"&amp;"!Q3:V59"),6,FALSE)</f>
        <v>0</v>
      </c>
      <c r="AI31">
        <f ca="1">VLOOKUP($C31,INDIRECT("'"&amp;T$2&amp;"'"&amp;"!Q3:V59"),6,FALSE)</f>
        <v>0</v>
      </c>
      <c r="AJ31">
        <f ca="1">VLOOKUP($C31,INDIRECT("'"&amp;U$2&amp;"'"&amp;"!Q3:V59"),6,FALSE)</f>
        <v>0</v>
      </c>
      <c r="AK31">
        <f ca="1">VLOOKUP($C31,INDIRECT("'"&amp;V$2&amp;"'"&amp;"!Q3:V59"),6,FALSE)</f>
        <v>0</v>
      </c>
      <c r="AL31">
        <f ca="1">VLOOKUP($C31,INDIRECT("'"&amp;W$2&amp;"'"&amp;"!Q3:V59"),6,FALSE)</f>
        <v>0</v>
      </c>
      <c r="AM31">
        <f ca="1">VLOOKUP($C31,INDIRECT("'"&amp;X$2&amp;"'"&amp;"!Q3:V59"),6,FALSE)</f>
        <v>0</v>
      </c>
      <c r="AN31">
        <f ca="1">VLOOKUP($C31,INDIRECT("'"&amp;Y$2&amp;"'"&amp;"!Q3:V59"),6,FALSE)</f>
        <v>0</v>
      </c>
      <c r="AO31">
        <f ca="1">VLOOKUP($C31,INDIRECT("'"&amp;Z$2&amp;"'"&amp;"!Q3:V59"),6,FALSE)</f>
        <v>0</v>
      </c>
    </row>
    <row r="32" spans="2:41">
      <c r="B32" s="7" t="s">
        <v>746</v>
      </c>
      <c r="C32" s="7" t="s">
        <v>746</v>
      </c>
      <c r="D32" s="15">
        <f ca="1">AVERAGE(L32:Z32)</f>
        <v>0</v>
      </c>
      <c r="E32" s="12" cm="1">
        <f t="array" aca="1" ref="E32" ca="1">AVERAGE(ABS(L32:Z32))</f>
        <v>0</v>
      </c>
      <c r="F32" s="12">
        <f ca="1">_xlfn.STDEV.S(L32:Z32)</f>
        <v>0</v>
      </c>
      <c r="G32" s="12">
        <f ca="1">IFERROR(F32/E32,0)</f>
        <v>0</v>
      </c>
      <c r="H32" s="14">
        <f ca="1">AVERAGE(AA32:AO32)</f>
        <v>0</v>
      </c>
      <c r="I32" s="12">
        <f t="array" aca="1" ref="I32" ca="1">AVERAGE(ABS(AA32:AO32))</f>
        <v>0</v>
      </c>
      <c r="J32" s="12">
        <f ca="1">_xlfn.STDEV.S(AA32:AO32)</f>
        <v>0</v>
      </c>
      <c r="K32" s="12">
        <f ca="1">IFERROR(J32/I32,0)</f>
        <v>0</v>
      </c>
      <c r="L32" s="8">
        <f ca="1">VLOOKUP($C32,INDIRECT("'"&amp;L$2&amp;"'"&amp;"!Q3:V59"),5,FALSE)</f>
        <v>0</v>
      </c>
      <c r="M32">
        <f ca="1">VLOOKUP($C32,INDIRECT("'"&amp;M$2&amp;"'"&amp;"!Q3:V59"),5,FALSE)</f>
        <v>0</v>
      </c>
      <c r="N32">
        <f ca="1">VLOOKUP($C32,INDIRECT("'"&amp;N$2&amp;"'"&amp;"!Q3:V59"),5,FALSE)</f>
        <v>0</v>
      </c>
      <c r="O32">
        <f ca="1">VLOOKUP($C32,INDIRECT("'"&amp;O$2&amp;"'"&amp;"!Q3:V59"),5,FALSE)</f>
        <v>0</v>
      </c>
      <c r="P32">
        <f ca="1">VLOOKUP($C32,INDIRECT("'"&amp;P$2&amp;"'"&amp;"!Q3:V59"),5,FALSE)</f>
        <v>0</v>
      </c>
      <c r="Q32">
        <f ca="1">VLOOKUP($C32,INDIRECT("'"&amp;Q$2&amp;"'"&amp;"!Q3:V59"),5,FALSE)</f>
        <v>0</v>
      </c>
      <c r="R32">
        <f ca="1">VLOOKUP($C32,INDIRECT("'"&amp;R$2&amp;"'"&amp;"!Q3:V59"),5,FALSE)</f>
        <v>0</v>
      </c>
      <c r="S32">
        <f ca="1">VLOOKUP($C32,INDIRECT("'"&amp;S$2&amp;"'"&amp;"!Q3:V59"),5,FALSE)</f>
        <v>0</v>
      </c>
      <c r="T32">
        <f ca="1">VLOOKUP($C32,INDIRECT("'"&amp;T$2&amp;"'"&amp;"!Q3:V59"),5,FALSE)</f>
        <v>0</v>
      </c>
      <c r="U32">
        <f ca="1">VLOOKUP($C32,INDIRECT("'"&amp;U$2&amp;"'"&amp;"!Q3:V59"),5,FALSE)</f>
        <v>0</v>
      </c>
      <c r="V32">
        <f ca="1">VLOOKUP($C32,INDIRECT("'"&amp;V$2&amp;"'"&amp;"!Q3:V59"),5,FALSE)</f>
        <v>0</v>
      </c>
      <c r="W32">
        <f ca="1">VLOOKUP($C32,INDIRECT("'"&amp;W$2&amp;"'"&amp;"!Q3:V59"),5,FALSE)</f>
        <v>0</v>
      </c>
      <c r="X32">
        <f ca="1">VLOOKUP($C32,INDIRECT("'"&amp;X$2&amp;"'"&amp;"!Q3:V59"),5,FALSE)</f>
        <v>0</v>
      </c>
      <c r="Y32">
        <f ca="1">VLOOKUP($C32,INDIRECT("'"&amp;Y$2&amp;"'"&amp;"!Q3:V59"),5,FALSE)</f>
        <v>0</v>
      </c>
      <c r="Z32">
        <f ca="1">VLOOKUP($C32,INDIRECT("'"&amp;Z$2&amp;"'"&amp;"!Q3:V59"),5,FALSE)</f>
        <v>0</v>
      </c>
      <c r="AA32" s="8">
        <f ca="1">VLOOKUP($C32,INDIRECT("'"&amp;L$2&amp;"'"&amp;"!Q3:V59"),6,FALSE)</f>
        <v>0</v>
      </c>
      <c r="AB32">
        <f ca="1">VLOOKUP($C32,INDIRECT("'"&amp;O$2&amp;"'"&amp;"!Q3:V59"),6,FALSE)</f>
        <v>0</v>
      </c>
      <c r="AC32">
        <f ca="1">VLOOKUP($C32,INDIRECT("'"&amp;M$2&amp;"'"&amp;"!Q3:V59"),6,FALSE)</f>
        <v>0</v>
      </c>
      <c r="AD32">
        <f ca="1">VLOOKUP($C32,INDIRECT("'"&amp;N$2&amp;"'"&amp;"!Q3:V59"),6,FALSE)</f>
        <v>0</v>
      </c>
      <c r="AE32">
        <f ca="1">VLOOKUP($C32,INDIRECT("'"&amp;P$2&amp;"'"&amp;"!Q3:V59"),6,FALSE)</f>
        <v>0</v>
      </c>
      <c r="AF32">
        <f ca="1">VLOOKUP($C32,INDIRECT("'"&amp;Q$2&amp;"'"&amp;"!Q3:V59"),6,FALSE)</f>
        <v>0</v>
      </c>
      <c r="AG32">
        <f ca="1">VLOOKUP($C32,INDIRECT("'"&amp;R$2&amp;"'"&amp;"!Q3:V59"),6,FALSE)</f>
        <v>0</v>
      </c>
      <c r="AH32">
        <f ca="1">VLOOKUP($C32,INDIRECT("'"&amp;S$2&amp;"'"&amp;"!Q3:V59"),6,FALSE)</f>
        <v>0</v>
      </c>
      <c r="AI32">
        <f ca="1">VLOOKUP($C32,INDIRECT("'"&amp;T$2&amp;"'"&amp;"!Q3:V59"),6,FALSE)</f>
        <v>0</v>
      </c>
      <c r="AJ32">
        <f ca="1">VLOOKUP($C32,INDIRECT("'"&amp;U$2&amp;"'"&amp;"!Q3:V59"),6,FALSE)</f>
        <v>0</v>
      </c>
      <c r="AK32">
        <f ca="1">VLOOKUP($C32,INDIRECT("'"&amp;V$2&amp;"'"&amp;"!Q3:V59"),6,FALSE)</f>
        <v>0</v>
      </c>
      <c r="AL32">
        <f ca="1">VLOOKUP($C32,INDIRECT("'"&amp;W$2&amp;"'"&amp;"!Q3:V59"),6,FALSE)</f>
        <v>0</v>
      </c>
      <c r="AM32">
        <f ca="1">VLOOKUP($C32,INDIRECT("'"&amp;X$2&amp;"'"&amp;"!Q3:V59"),6,FALSE)</f>
        <v>0</v>
      </c>
      <c r="AN32">
        <f ca="1">VLOOKUP($C32,INDIRECT("'"&amp;Y$2&amp;"'"&amp;"!Q3:V59"),6,FALSE)</f>
        <v>0</v>
      </c>
      <c r="AO32">
        <f ca="1">VLOOKUP($C32,INDIRECT("'"&amp;Z$2&amp;"'"&amp;"!Q3:V59"),6,FALSE)</f>
        <v>0</v>
      </c>
    </row>
    <row r="33" spans="2:41">
      <c r="B33" s="7" t="s">
        <v>733</v>
      </c>
      <c r="C33" s="7" t="s">
        <v>733</v>
      </c>
      <c r="D33" s="15">
        <f ca="1">AVERAGE(L33:Z33)</f>
        <v>0</v>
      </c>
      <c r="E33" s="12" cm="1">
        <f t="array" aca="1" ref="E33" ca="1">AVERAGE(ABS(L33:Z33))</f>
        <v>0</v>
      </c>
      <c r="F33" s="12">
        <f ca="1">_xlfn.STDEV.S(L33:Z33)</f>
        <v>0</v>
      </c>
      <c r="G33" s="12">
        <f ca="1">IFERROR(F33/E33,0)</f>
        <v>0</v>
      </c>
      <c r="H33" s="14">
        <f ca="1">AVERAGE(AA33:AO33)</f>
        <v>0</v>
      </c>
      <c r="I33" s="12">
        <f t="array" aca="1" ref="I33" ca="1">AVERAGE(ABS(AA33:AO33))</f>
        <v>0</v>
      </c>
      <c r="J33" s="12">
        <f ca="1">_xlfn.STDEV.S(AA33:AO33)</f>
        <v>0</v>
      </c>
      <c r="K33" s="12">
        <f ca="1">IFERROR(J33/I33,0)</f>
        <v>0</v>
      </c>
      <c r="L33" s="8">
        <f ca="1">VLOOKUP($C33,INDIRECT("'"&amp;L$2&amp;"'"&amp;"!Q3:V59"),5,FALSE)</f>
        <v>0</v>
      </c>
      <c r="M33">
        <f ca="1">VLOOKUP($C33,INDIRECT("'"&amp;M$2&amp;"'"&amp;"!Q3:V59"),5,FALSE)</f>
        <v>0</v>
      </c>
      <c r="N33">
        <f ca="1">VLOOKUP($C33,INDIRECT("'"&amp;N$2&amp;"'"&amp;"!Q3:V59"),5,FALSE)</f>
        <v>0</v>
      </c>
      <c r="O33">
        <f ca="1">VLOOKUP($C33,INDIRECT("'"&amp;O$2&amp;"'"&amp;"!Q3:V59"),5,FALSE)</f>
        <v>0</v>
      </c>
      <c r="P33">
        <f ca="1">VLOOKUP($C33,INDIRECT("'"&amp;P$2&amp;"'"&amp;"!Q3:V59"),5,FALSE)</f>
        <v>0</v>
      </c>
      <c r="Q33">
        <f ca="1">VLOOKUP($C33,INDIRECT("'"&amp;Q$2&amp;"'"&amp;"!Q3:V59"),5,FALSE)</f>
        <v>0</v>
      </c>
      <c r="R33">
        <f ca="1">VLOOKUP($C33,INDIRECT("'"&amp;R$2&amp;"'"&amp;"!Q3:V59"),5,FALSE)</f>
        <v>0</v>
      </c>
      <c r="S33">
        <f ca="1">VLOOKUP($C33,INDIRECT("'"&amp;S$2&amp;"'"&amp;"!Q3:V59"),5,FALSE)</f>
        <v>0</v>
      </c>
      <c r="T33">
        <f ca="1">VLOOKUP($C33,INDIRECT("'"&amp;T$2&amp;"'"&amp;"!Q3:V59"),5,FALSE)</f>
        <v>0</v>
      </c>
      <c r="U33">
        <f ca="1">VLOOKUP($C33,INDIRECT("'"&amp;U$2&amp;"'"&amp;"!Q3:V59"),5,FALSE)</f>
        <v>0</v>
      </c>
      <c r="V33">
        <f ca="1">VLOOKUP($C33,INDIRECT("'"&amp;V$2&amp;"'"&amp;"!Q3:V59"),5,FALSE)</f>
        <v>0</v>
      </c>
      <c r="W33">
        <f ca="1">VLOOKUP($C33,INDIRECT("'"&amp;W$2&amp;"'"&amp;"!Q3:V59"),5,FALSE)</f>
        <v>0</v>
      </c>
      <c r="X33">
        <f ca="1">VLOOKUP($C33,INDIRECT("'"&amp;X$2&amp;"'"&amp;"!Q3:V59"),5,FALSE)</f>
        <v>0</v>
      </c>
      <c r="Y33">
        <f ca="1">VLOOKUP($C33,INDIRECT("'"&amp;Y$2&amp;"'"&amp;"!Q3:V59"),5,FALSE)</f>
        <v>0</v>
      </c>
      <c r="Z33">
        <f ca="1">VLOOKUP($C33,INDIRECT("'"&amp;Z$2&amp;"'"&amp;"!Q3:V59"),5,FALSE)</f>
        <v>0</v>
      </c>
      <c r="AA33" s="8">
        <f ca="1">VLOOKUP($C33,INDIRECT("'"&amp;L$2&amp;"'"&amp;"!Q3:V59"),6,FALSE)</f>
        <v>0</v>
      </c>
      <c r="AB33">
        <f ca="1">VLOOKUP($C33,INDIRECT("'"&amp;O$2&amp;"'"&amp;"!Q3:V59"),6,FALSE)</f>
        <v>0</v>
      </c>
      <c r="AC33">
        <f ca="1">VLOOKUP($C33,INDIRECT("'"&amp;M$2&amp;"'"&amp;"!Q3:V59"),6,FALSE)</f>
        <v>0</v>
      </c>
      <c r="AD33">
        <f ca="1">VLOOKUP($C33,INDIRECT("'"&amp;N$2&amp;"'"&amp;"!Q3:V59"),6,FALSE)</f>
        <v>0</v>
      </c>
      <c r="AE33">
        <f ca="1">VLOOKUP($C33,INDIRECT("'"&amp;P$2&amp;"'"&amp;"!Q3:V59"),6,FALSE)</f>
        <v>0</v>
      </c>
      <c r="AF33">
        <f ca="1">VLOOKUP($C33,INDIRECT("'"&amp;Q$2&amp;"'"&amp;"!Q3:V59"),6,FALSE)</f>
        <v>0</v>
      </c>
      <c r="AG33">
        <f ca="1">VLOOKUP($C33,INDIRECT("'"&amp;R$2&amp;"'"&amp;"!Q3:V59"),6,FALSE)</f>
        <v>0</v>
      </c>
      <c r="AH33">
        <f ca="1">VLOOKUP($C33,INDIRECT("'"&amp;S$2&amp;"'"&amp;"!Q3:V59"),6,FALSE)</f>
        <v>0</v>
      </c>
      <c r="AI33">
        <f ca="1">VLOOKUP($C33,INDIRECT("'"&amp;T$2&amp;"'"&amp;"!Q3:V59"),6,FALSE)</f>
        <v>0</v>
      </c>
      <c r="AJ33">
        <f ca="1">VLOOKUP($C33,INDIRECT("'"&amp;U$2&amp;"'"&amp;"!Q3:V59"),6,FALSE)</f>
        <v>0</v>
      </c>
      <c r="AK33">
        <f ca="1">VLOOKUP($C33,INDIRECT("'"&amp;V$2&amp;"'"&amp;"!Q3:V59"),6,FALSE)</f>
        <v>0</v>
      </c>
      <c r="AL33">
        <f ca="1">VLOOKUP($C33,INDIRECT("'"&amp;W$2&amp;"'"&amp;"!Q3:V59"),6,FALSE)</f>
        <v>0</v>
      </c>
      <c r="AM33">
        <f ca="1">VLOOKUP($C33,INDIRECT("'"&amp;X$2&amp;"'"&amp;"!Q3:V59"),6,FALSE)</f>
        <v>0</v>
      </c>
      <c r="AN33">
        <f ca="1">VLOOKUP($C33,INDIRECT("'"&amp;Y$2&amp;"'"&amp;"!Q3:V59"),6,FALSE)</f>
        <v>0</v>
      </c>
      <c r="AO33">
        <f ca="1">VLOOKUP($C33,INDIRECT("'"&amp;Z$2&amp;"'"&amp;"!Q3:V59"),6,FALSE)</f>
        <v>0</v>
      </c>
    </row>
    <row r="34" spans="2:41">
      <c r="B34" s="7" t="s">
        <v>747</v>
      </c>
      <c r="C34" s="7" t="s">
        <v>747</v>
      </c>
      <c r="D34" s="15">
        <f ca="1">AVERAGE(L34:Z34)</f>
        <v>0</v>
      </c>
      <c r="E34" s="12" cm="1">
        <f t="array" aca="1" ref="E34" ca="1">AVERAGE(ABS(L34:Z34))</f>
        <v>0</v>
      </c>
      <c r="F34" s="12">
        <f ca="1">_xlfn.STDEV.S(L34:Z34)</f>
        <v>0</v>
      </c>
      <c r="G34" s="12">
        <f ca="1">IFERROR(F34/E34,0)</f>
        <v>0</v>
      </c>
      <c r="H34" s="14">
        <f ca="1">AVERAGE(AA34:AO34)</f>
        <v>0</v>
      </c>
      <c r="I34" s="12">
        <f t="array" aca="1" ref="I34" ca="1">AVERAGE(ABS(AA34:AO34))</f>
        <v>0</v>
      </c>
      <c r="J34" s="12">
        <f ca="1">_xlfn.STDEV.S(AA34:AO34)</f>
        <v>0</v>
      </c>
      <c r="K34" s="12">
        <f ca="1">IFERROR(J34/I34,0)</f>
        <v>0</v>
      </c>
      <c r="L34" s="8">
        <f ca="1">VLOOKUP($C34,INDIRECT("'"&amp;L$2&amp;"'"&amp;"!Q3:V59"),5,FALSE)</f>
        <v>0</v>
      </c>
      <c r="M34">
        <f ca="1">VLOOKUP($C34,INDIRECT("'"&amp;M$2&amp;"'"&amp;"!Q3:V59"),5,FALSE)</f>
        <v>0</v>
      </c>
      <c r="N34">
        <f ca="1">VLOOKUP($C34,INDIRECT("'"&amp;N$2&amp;"'"&amp;"!Q3:V59"),5,FALSE)</f>
        <v>0</v>
      </c>
      <c r="O34">
        <f ca="1">VLOOKUP($C34,INDIRECT("'"&amp;O$2&amp;"'"&amp;"!Q3:V59"),5,FALSE)</f>
        <v>0</v>
      </c>
      <c r="P34">
        <f ca="1">VLOOKUP($C34,INDIRECT("'"&amp;P$2&amp;"'"&amp;"!Q3:V59"),5,FALSE)</f>
        <v>0</v>
      </c>
      <c r="Q34">
        <f ca="1">VLOOKUP($C34,INDIRECT("'"&amp;Q$2&amp;"'"&amp;"!Q3:V59"),5,FALSE)</f>
        <v>0</v>
      </c>
      <c r="R34">
        <f ca="1">VLOOKUP($C34,INDIRECT("'"&amp;R$2&amp;"'"&amp;"!Q3:V59"),5,FALSE)</f>
        <v>0</v>
      </c>
      <c r="S34">
        <f ca="1">VLOOKUP($C34,INDIRECT("'"&amp;S$2&amp;"'"&amp;"!Q3:V59"),5,FALSE)</f>
        <v>0</v>
      </c>
      <c r="T34">
        <f ca="1">VLOOKUP($C34,INDIRECT("'"&amp;T$2&amp;"'"&amp;"!Q3:V59"),5,FALSE)</f>
        <v>0</v>
      </c>
      <c r="U34">
        <f ca="1">VLOOKUP($C34,INDIRECT("'"&amp;U$2&amp;"'"&amp;"!Q3:V59"),5,FALSE)</f>
        <v>0</v>
      </c>
      <c r="V34">
        <f ca="1">VLOOKUP($C34,INDIRECT("'"&amp;V$2&amp;"'"&amp;"!Q3:V59"),5,FALSE)</f>
        <v>0</v>
      </c>
      <c r="W34">
        <f ca="1">VLOOKUP($C34,INDIRECT("'"&amp;W$2&amp;"'"&amp;"!Q3:V59"),5,FALSE)</f>
        <v>0</v>
      </c>
      <c r="X34">
        <f ca="1">VLOOKUP($C34,INDIRECT("'"&amp;X$2&amp;"'"&amp;"!Q3:V59"),5,FALSE)</f>
        <v>0</v>
      </c>
      <c r="Y34">
        <f ca="1">VLOOKUP($C34,INDIRECT("'"&amp;Y$2&amp;"'"&amp;"!Q3:V59"),5,FALSE)</f>
        <v>0</v>
      </c>
      <c r="Z34">
        <f ca="1">VLOOKUP($C34,INDIRECT("'"&amp;Z$2&amp;"'"&amp;"!Q3:V59"),5,FALSE)</f>
        <v>0</v>
      </c>
      <c r="AA34" s="8">
        <f ca="1">VLOOKUP($C34,INDIRECT("'"&amp;L$2&amp;"'"&amp;"!Q3:V59"),6,FALSE)</f>
        <v>0</v>
      </c>
      <c r="AB34">
        <f ca="1">VLOOKUP($C34,INDIRECT("'"&amp;O$2&amp;"'"&amp;"!Q3:V59"),6,FALSE)</f>
        <v>0</v>
      </c>
      <c r="AC34">
        <f ca="1">VLOOKUP($C34,INDIRECT("'"&amp;M$2&amp;"'"&amp;"!Q3:V59"),6,FALSE)</f>
        <v>0</v>
      </c>
      <c r="AD34">
        <f ca="1">VLOOKUP($C34,INDIRECT("'"&amp;N$2&amp;"'"&amp;"!Q3:V59"),6,FALSE)</f>
        <v>0</v>
      </c>
      <c r="AE34">
        <f ca="1">VLOOKUP($C34,INDIRECT("'"&amp;P$2&amp;"'"&amp;"!Q3:V59"),6,FALSE)</f>
        <v>0</v>
      </c>
      <c r="AF34">
        <f ca="1">VLOOKUP($C34,INDIRECT("'"&amp;Q$2&amp;"'"&amp;"!Q3:V59"),6,FALSE)</f>
        <v>0</v>
      </c>
      <c r="AG34">
        <f ca="1">VLOOKUP($C34,INDIRECT("'"&amp;R$2&amp;"'"&amp;"!Q3:V59"),6,FALSE)</f>
        <v>0</v>
      </c>
      <c r="AH34">
        <f ca="1">VLOOKUP($C34,INDIRECT("'"&amp;S$2&amp;"'"&amp;"!Q3:V59"),6,FALSE)</f>
        <v>0</v>
      </c>
      <c r="AI34">
        <f ca="1">VLOOKUP($C34,INDIRECT("'"&amp;T$2&amp;"'"&amp;"!Q3:V59"),6,FALSE)</f>
        <v>0</v>
      </c>
      <c r="AJ34">
        <f ca="1">VLOOKUP($C34,INDIRECT("'"&amp;U$2&amp;"'"&amp;"!Q3:V59"),6,FALSE)</f>
        <v>0</v>
      </c>
      <c r="AK34">
        <f ca="1">VLOOKUP($C34,INDIRECT("'"&amp;V$2&amp;"'"&amp;"!Q3:V59"),6,FALSE)</f>
        <v>0</v>
      </c>
      <c r="AL34">
        <f ca="1">VLOOKUP($C34,INDIRECT("'"&amp;W$2&amp;"'"&amp;"!Q3:V59"),6,FALSE)</f>
        <v>0</v>
      </c>
      <c r="AM34">
        <f ca="1">VLOOKUP($C34,INDIRECT("'"&amp;X$2&amp;"'"&amp;"!Q3:V59"),6,FALSE)</f>
        <v>0</v>
      </c>
      <c r="AN34">
        <f ca="1">VLOOKUP($C34,INDIRECT("'"&amp;Y$2&amp;"'"&amp;"!Q3:V59"),6,FALSE)</f>
        <v>0</v>
      </c>
      <c r="AO34">
        <f ca="1">VLOOKUP($C34,INDIRECT("'"&amp;Z$2&amp;"'"&amp;"!Q3:V59"),6,FALSE)</f>
        <v>0</v>
      </c>
    </row>
    <row r="35" spans="2:41">
      <c r="B35" s="7" t="s">
        <v>735</v>
      </c>
      <c r="C35" s="7" t="s">
        <v>735</v>
      </c>
      <c r="D35" s="15">
        <f ca="1">AVERAGE(L35:Z35)</f>
        <v>0</v>
      </c>
      <c r="E35" s="12" cm="1">
        <f t="array" aca="1" ref="E35" ca="1">AVERAGE(ABS(L35:Z35))</f>
        <v>0</v>
      </c>
      <c r="F35" s="12">
        <f ca="1">_xlfn.STDEV.S(L35:Z35)</f>
        <v>0</v>
      </c>
      <c r="G35" s="12">
        <f ca="1">IFERROR(F35/E35,0)</f>
        <v>0</v>
      </c>
      <c r="H35" s="14">
        <f ca="1">AVERAGE(AA35:AO35)</f>
        <v>0</v>
      </c>
      <c r="I35" s="12">
        <f t="array" aca="1" ref="I35" ca="1">AVERAGE(ABS(AA35:AO35))</f>
        <v>0</v>
      </c>
      <c r="J35" s="12">
        <f ca="1">_xlfn.STDEV.S(AA35:AO35)</f>
        <v>0</v>
      </c>
      <c r="K35" s="12">
        <f ca="1">IFERROR(J35/I35,0)</f>
        <v>0</v>
      </c>
      <c r="L35" s="8">
        <f ca="1">VLOOKUP($C35,INDIRECT("'"&amp;L$2&amp;"'"&amp;"!Q3:V59"),5,FALSE)</f>
        <v>0</v>
      </c>
      <c r="M35">
        <f ca="1">VLOOKUP($C35,INDIRECT("'"&amp;M$2&amp;"'"&amp;"!Q3:V59"),5,FALSE)</f>
        <v>0</v>
      </c>
      <c r="N35">
        <f ca="1">VLOOKUP($C35,INDIRECT("'"&amp;N$2&amp;"'"&amp;"!Q3:V59"),5,FALSE)</f>
        <v>0</v>
      </c>
      <c r="O35">
        <f ca="1">VLOOKUP($C35,INDIRECT("'"&amp;O$2&amp;"'"&amp;"!Q3:V59"),5,FALSE)</f>
        <v>0</v>
      </c>
      <c r="P35">
        <f ca="1">VLOOKUP($C35,INDIRECT("'"&amp;P$2&amp;"'"&amp;"!Q3:V59"),5,FALSE)</f>
        <v>0</v>
      </c>
      <c r="Q35">
        <f ca="1">VLOOKUP($C35,INDIRECT("'"&amp;Q$2&amp;"'"&amp;"!Q3:V59"),5,FALSE)</f>
        <v>0</v>
      </c>
      <c r="R35">
        <f ca="1">VLOOKUP($C35,INDIRECT("'"&amp;R$2&amp;"'"&amp;"!Q3:V59"),5,FALSE)</f>
        <v>0</v>
      </c>
      <c r="S35">
        <f ca="1">VLOOKUP($C35,INDIRECT("'"&amp;S$2&amp;"'"&amp;"!Q3:V59"),5,FALSE)</f>
        <v>0</v>
      </c>
      <c r="T35">
        <f ca="1">VLOOKUP($C35,INDIRECT("'"&amp;T$2&amp;"'"&amp;"!Q3:V59"),5,FALSE)</f>
        <v>0</v>
      </c>
      <c r="U35">
        <f ca="1">VLOOKUP($C35,INDIRECT("'"&amp;U$2&amp;"'"&amp;"!Q3:V59"),5,FALSE)</f>
        <v>0</v>
      </c>
      <c r="V35">
        <f ca="1">VLOOKUP($C35,INDIRECT("'"&amp;V$2&amp;"'"&amp;"!Q3:V59"),5,FALSE)</f>
        <v>0</v>
      </c>
      <c r="W35">
        <f ca="1">VLOOKUP($C35,INDIRECT("'"&amp;W$2&amp;"'"&amp;"!Q3:V59"),5,FALSE)</f>
        <v>0</v>
      </c>
      <c r="X35">
        <f ca="1">VLOOKUP($C35,INDIRECT("'"&amp;X$2&amp;"'"&amp;"!Q3:V59"),5,FALSE)</f>
        <v>0</v>
      </c>
      <c r="Y35">
        <f ca="1">VLOOKUP($C35,INDIRECT("'"&amp;Y$2&amp;"'"&amp;"!Q3:V59"),5,FALSE)</f>
        <v>0</v>
      </c>
      <c r="Z35">
        <f ca="1">VLOOKUP($C35,INDIRECT("'"&amp;Z$2&amp;"'"&amp;"!Q3:V59"),5,FALSE)</f>
        <v>0</v>
      </c>
      <c r="AA35" s="8">
        <f ca="1">VLOOKUP($C35,INDIRECT("'"&amp;L$2&amp;"'"&amp;"!Q3:V59"),6,FALSE)</f>
        <v>0</v>
      </c>
      <c r="AB35">
        <f ca="1">VLOOKUP($C35,INDIRECT("'"&amp;O$2&amp;"'"&amp;"!Q3:V59"),6,FALSE)</f>
        <v>0</v>
      </c>
      <c r="AC35">
        <f ca="1">VLOOKUP($C35,INDIRECT("'"&amp;M$2&amp;"'"&amp;"!Q3:V59"),6,FALSE)</f>
        <v>0</v>
      </c>
      <c r="AD35">
        <f ca="1">VLOOKUP($C35,INDIRECT("'"&amp;N$2&amp;"'"&amp;"!Q3:V59"),6,FALSE)</f>
        <v>0</v>
      </c>
      <c r="AE35">
        <f ca="1">VLOOKUP($C35,INDIRECT("'"&amp;P$2&amp;"'"&amp;"!Q3:V59"),6,FALSE)</f>
        <v>0</v>
      </c>
      <c r="AF35">
        <f ca="1">VLOOKUP($C35,INDIRECT("'"&amp;Q$2&amp;"'"&amp;"!Q3:V59"),6,FALSE)</f>
        <v>0</v>
      </c>
      <c r="AG35">
        <f ca="1">VLOOKUP($C35,INDIRECT("'"&amp;R$2&amp;"'"&amp;"!Q3:V59"),6,FALSE)</f>
        <v>0</v>
      </c>
      <c r="AH35">
        <f ca="1">VLOOKUP($C35,INDIRECT("'"&amp;S$2&amp;"'"&amp;"!Q3:V59"),6,FALSE)</f>
        <v>0</v>
      </c>
      <c r="AI35">
        <f ca="1">VLOOKUP($C35,INDIRECT("'"&amp;T$2&amp;"'"&amp;"!Q3:V59"),6,FALSE)</f>
        <v>0</v>
      </c>
      <c r="AJ35">
        <f ca="1">VLOOKUP($C35,INDIRECT("'"&amp;U$2&amp;"'"&amp;"!Q3:V59"),6,FALSE)</f>
        <v>0</v>
      </c>
      <c r="AK35">
        <f ca="1">VLOOKUP($C35,INDIRECT("'"&amp;V$2&amp;"'"&amp;"!Q3:V59"),6,FALSE)</f>
        <v>0</v>
      </c>
      <c r="AL35">
        <f ca="1">VLOOKUP($C35,INDIRECT("'"&amp;W$2&amp;"'"&amp;"!Q3:V59"),6,FALSE)</f>
        <v>0</v>
      </c>
      <c r="AM35">
        <f ca="1">VLOOKUP($C35,INDIRECT("'"&amp;X$2&amp;"'"&amp;"!Q3:V59"),6,FALSE)</f>
        <v>0</v>
      </c>
      <c r="AN35">
        <f ca="1">VLOOKUP($C35,INDIRECT("'"&amp;Y$2&amp;"'"&amp;"!Q3:V59"),6,FALSE)</f>
        <v>0</v>
      </c>
      <c r="AO35">
        <f ca="1">VLOOKUP($C35,INDIRECT("'"&amp;Z$2&amp;"'"&amp;"!Q3:V59"),6,FALSE)</f>
        <v>0</v>
      </c>
    </row>
    <row r="36" spans="2:41">
      <c r="B36" s="7" t="s">
        <v>752</v>
      </c>
      <c r="C36" s="7" t="s">
        <v>752</v>
      </c>
      <c r="D36" s="15">
        <f ca="1">AVERAGE(L36:Z36)</f>
        <v>0</v>
      </c>
      <c r="E36" s="12" cm="1">
        <f t="array" aca="1" ref="E36" ca="1">AVERAGE(ABS(L36:Z36))</f>
        <v>0</v>
      </c>
      <c r="F36" s="12">
        <f ca="1">_xlfn.STDEV.S(L36:Z36)</f>
        <v>0</v>
      </c>
      <c r="G36" s="12">
        <f ca="1">IFERROR(F36/E36,0)</f>
        <v>0</v>
      </c>
      <c r="H36" s="14">
        <f ca="1">AVERAGE(AA36:AO36)</f>
        <v>0</v>
      </c>
      <c r="I36" s="12">
        <f t="array" aca="1" ref="I36" ca="1">AVERAGE(ABS(AA36:AO36))</f>
        <v>0</v>
      </c>
      <c r="J36" s="12">
        <f ca="1">_xlfn.STDEV.S(AA36:AO36)</f>
        <v>0</v>
      </c>
      <c r="K36" s="12">
        <f ca="1">IFERROR(J36/I36,0)</f>
        <v>0</v>
      </c>
      <c r="L36" s="8">
        <f ca="1">VLOOKUP($C36,INDIRECT("'"&amp;L$2&amp;"'"&amp;"!Q3:V59"),5,FALSE)</f>
        <v>0</v>
      </c>
      <c r="M36">
        <f ca="1">VLOOKUP($C36,INDIRECT("'"&amp;M$2&amp;"'"&amp;"!Q3:V59"),5,FALSE)</f>
        <v>0</v>
      </c>
      <c r="N36">
        <f ca="1">VLOOKUP($C36,INDIRECT("'"&amp;N$2&amp;"'"&amp;"!Q3:V59"),5,FALSE)</f>
        <v>0</v>
      </c>
      <c r="O36">
        <f ca="1">VLOOKUP($C36,INDIRECT("'"&amp;O$2&amp;"'"&amp;"!Q3:V59"),5,FALSE)</f>
        <v>0</v>
      </c>
      <c r="P36">
        <f ca="1">VLOOKUP($C36,INDIRECT("'"&amp;P$2&amp;"'"&amp;"!Q3:V59"),5,FALSE)</f>
        <v>0</v>
      </c>
      <c r="Q36">
        <f ca="1">VLOOKUP($C36,INDIRECT("'"&amp;Q$2&amp;"'"&amp;"!Q3:V59"),5,FALSE)</f>
        <v>0</v>
      </c>
      <c r="R36">
        <f ca="1">VLOOKUP($C36,INDIRECT("'"&amp;R$2&amp;"'"&amp;"!Q3:V59"),5,FALSE)</f>
        <v>0</v>
      </c>
      <c r="S36">
        <f ca="1">VLOOKUP($C36,INDIRECT("'"&amp;S$2&amp;"'"&amp;"!Q3:V59"),5,FALSE)</f>
        <v>0</v>
      </c>
      <c r="T36">
        <f ca="1">VLOOKUP($C36,INDIRECT("'"&amp;T$2&amp;"'"&amp;"!Q3:V59"),5,FALSE)</f>
        <v>0</v>
      </c>
      <c r="U36">
        <f ca="1">VLOOKUP($C36,INDIRECT("'"&amp;U$2&amp;"'"&amp;"!Q3:V59"),5,FALSE)</f>
        <v>0</v>
      </c>
      <c r="V36">
        <f ca="1">VLOOKUP($C36,INDIRECT("'"&amp;V$2&amp;"'"&amp;"!Q3:V59"),5,FALSE)</f>
        <v>0</v>
      </c>
      <c r="W36">
        <f ca="1">VLOOKUP($C36,INDIRECT("'"&amp;W$2&amp;"'"&amp;"!Q3:V59"),5,FALSE)</f>
        <v>0</v>
      </c>
      <c r="X36">
        <f ca="1">VLOOKUP($C36,INDIRECT("'"&amp;X$2&amp;"'"&amp;"!Q3:V59"),5,FALSE)</f>
        <v>0</v>
      </c>
      <c r="Y36">
        <f ca="1">VLOOKUP($C36,INDIRECT("'"&amp;Y$2&amp;"'"&amp;"!Q3:V59"),5,FALSE)</f>
        <v>0</v>
      </c>
      <c r="Z36">
        <f ca="1">VLOOKUP($C36,INDIRECT("'"&amp;Z$2&amp;"'"&amp;"!Q3:V59"),5,FALSE)</f>
        <v>0</v>
      </c>
      <c r="AA36" s="8">
        <f ca="1">VLOOKUP($C36,INDIRECT("'"&amp;L$2&amp;"'"&amp;"!Q3:V59"),6,FALSE)</f>
        <v>0</v>
      </c>
      <c r="AB36">
        <f ca="1">VLOOKUP($C36,INDIRECT("'"&amp;O$2&amp;"'"&amp;"!Q3:V59"),6,FALSE)</f>
        <v>0</v>
      </c>
      <c r="AC36">
        <f ca="1">VLOOKUP($C36,INDIRECT("'"&amp;M$2&amp;"'"&amp;"!Q3:V59"),6,FALSE)</f>
        <v>0</v>
      </c>
      <c r="AD36">
        <f ca="1">VLOOKUP($C36,INDIRECT("'"&amp;N$2&amp;"'"&amp;"!Q3:V59"),6,FALSE)</f>
        <v>0</v>
      </c>
      <c r="AE36">
        <f ca="1">VLOOKUP($C36,INDIRECT("'"&amp;P$2&amp;"'"&amp;"!Q3:V59"),6,FALSE)</f>
        <v>0</v>
      </c>
      <c r="AF36">
        <f ca="1">VLOOKUP($C36,INDIRECT("'"&amp;Q$2&amp;"'"&amp;"!Q3:V59"),6,FALSE)</f>
        <v>0</v>
      </c>
      <c r="AG36">
        <f ca="1">VLOOKUP($C36,INDIRECT("'"&amp;R$2&amp;"'"&amp;"!Q3:V59"),6,FALSE)</f>
        <v>0</v>
      </c>
      <c r="AH36">
        <f ca="1">VLOOKUP($C36,INDIRECT("'"&amp;S$2&amp;"'"&amp;"!Q3:V59"),6,FALSE)</f>
        <v>0</v>
      </c>
      <c r="AI36">
        <f ca="1">VLOOKUP($C36,INDIRECT("'"&amp;T$2&amp;"'"&amp;"!Q3:V59"),6,FALSE)</f>
        <v>0</v>
      </c>
      <c r="AJ36">
        <f ca="1">VLOOKUP($C36,INDIRECT("'"&amp;U$2&amp;"'"&amp;"!Q3:V59"),6,FALSE)</f>
        <v>0</v>
      </c>
      <c r="AK36">
        <f ca="1">VLOOKUP($C36,INDIRECT("'"&amp;V$2&amp;"'"&amp;"!Q3:V59"),6,FALSE)</f>
        <v>0</v>
      </c>
      <c r="AL36">
        <f ca="1">VLOOKUP($C36,INDIRECT("'"&amp;W$2&amp;"'"&amp;"!Q3:V59"),6,FALSE)</f>
        <v>0</v>
      </c>
      <c r="AM36">
        <f ca="1">VLOOKUP($C36,INDIRECT("'"&amp;X$2&amp;"'"&amp;"!Q3:V59"),6,FALSE)</f>
        <v>0</v>
      </c>
      <c r="AN36">
        <f ca="1">VLOOKUP($C36,INDIRECT("'"&amp;Y$2&amp;"'"&amp;"!Q3:V59"),6,FALSE)</f>
        <v>0</v>
      </c>
      <c r="AO36">
        <f ca="1">VLOOKUP($C36,INDIRECT("'"&amp;Z$2&amp;"'"&amp;"!Q3:V59"),6,FALSE)</f>
        <v>0</v>
      </c>
    </row>
    <row r="37" spans="2:41">
      <c r="B37" s="7" t="s">
        <v>762</v>
      </c>
      <c r="C37" s="7" t="s">
        <v>762</v>
      </c>
      <c r="D37" s="15">
        <f ca="1">AVERAGE(L37:Z37)</f>
        <v>0</v>
      </c>
      <c r="E37" s="12" cm="1">
        <f t="array" aca="1" ref="E37" ca="1">AVERAGE(ABS(L37:Z37))</f>
        <v>0</v>
      </c>
      <c r="F37" s="12">
        <f ca="1">_xlfn.STDEV.S(L37:Z37)</f>
        <v>0</v>
      </c>
      <c r="G37" s="12">
        <f ca="1">IFERROR(F37/E37,0)</f>
        <v>0</v>
      </c>
      <c r="H37" s="14">
        <f ca="1">AVERAGE(AA37:AO37)</f>
        <v>0</v>
      </c>
      <c r="I37" s="12">
        <f t="array" aca="1" ref="I37" ca="1">AVERAGE(ABS(AA37:AO37))</f>
        <v>0</v>
      </c>
      <c r="J37" s="12">
        <f ca="1">_xlfn.STDEV.S(AA37:AO37)</f>
        <v>0</v>
      </c>
      <c r="K37" s="12">
        <f ca="1">IFERROR(J37/I37,0)</f>
        <v>0</v>
      </c>
      <c r="L37" s="8">
        <f ca="1">VLOOKUP($C37,INDIRECT("'"&amp;L$2&amp;"'"&amp;"!Q3:V59"),5,FALSE)</f>
        <v>0</v>
      </c>
      <c r="M37">
        <f ca="1">VLOOKUP($C37,INDIRECT("'"&amp;M$2&amp;"'"&amp;"!Q3:V59"),5,FALSE)</f>
        <v>0</v>
      </c>
      <c r="N37">
        <f ca="1">VLOOKUP($C37,INDIRECT("'"&amp;N$2&amp;"'"&amp;"!Q3:V59"),5,FALSE)</f>
        <v>0</v>
      </c>
      <c r="O37">
        <f ca="1">VLOOKUP($C37,INDIRECT("'"&amp;O$2&amp;"'"&amp;"!Q3:V59"),5,FALSE)</f>
        <v>0</v>
      </c>
      <c r="P37">
        <f ca="1">VLOOKUP($C37,INDIRECT("'"&amp;P$2&amp;"'"&amp;"!Q3:V59"),5,FALSE)</f>
        <v>0</v>
      </c>
      <c r="Q37">
        <f ca="1">VLOOKUP($C37,INDIRECT("'"&amp;Q$2&amp;"'"&amp;"!Q3:V59"),5,FALSE)</f>
        <v>0</v>
      </c>
      <c r="R37">
        <f ca="1">VLOOKUP($C37,INDIRECT("'"&amp;R$2&amp;"'"&amp;"!Q3:V59"),5,FALSE)</f>
        <v>0</v>
      </c>
      <c r="S37">
        <f ca="1">VLOOKUP($C37,INDIRECT("'"&amp;S$2&amp;"'"&amp;"!Q3:V59"),5,FALSE)</f>
        <v>0</v>
      </c>
      <c r="T37">
        <f ca="1">VLOOKUP($C37,INDIRECT("'"&amp;T$2&amp;"'"&amp;"!Q3:V59"),5,FALSE)</f>
        <v>0</v>
      </c>
      <c r="U37">
        <f ca="1">VLOOKUP($C37,INDIRECT("'"&amp;U$2&amp;"'"&amp;"!Q3:V59"),5,FALSE)</f>
        <v>0</v>
      </c>
      <c r="V37">
        <f ca="1">VLOOKUP($C37,INDIRECT("'"&amp;V$2&amp;"'"&amp;"!Q3:V59"),5,FALSE)</f>
        <v>0</v>
      </c>
      <c r="W37">
        <f ca="1">VLOOKUP($C37,INDIRECT("'"&amp;W$2&amp;"'"&amp;"!Q3:V59"),5,FALSE)</f>
        <v>0</v>
      </c>
      <c r="X37">
        <f ca="1">VLOOKUP($C37,INDIRECT("'"&amp;X$2&amp;"'"&amp;"!Q3:V59"),5,FALSE)</f>
        <v>0</v>
      </c>
      <c r="Y37">
        <f ca="1">VLOOKUP($C37,INDIRECT("'"&amp;Y$2&amp;"'"&amp;"!Q3:V59"),5,FALSE)</f>
        <v>0</v>
      </c>
      <c r="Z37">
        <f ca="1">VLOOKUP($C37,INDIRECT("'"&amp;Z$2&amp;"'"&amp;"!Q3:V59"),5,FALSE)</f>
        <v>0</v>
      </c>
      <c r="AA37" s="8">
        <f ca="1">VLOOKUP($C37,INDIRECT("'"&amp;L$2&amp;"'"&amp;"!Q3:V59"),6,FALSE)</f>
        <v>0</v>
      </c>
      <c r="AB37">
        <f ca="1">VLOOKUP($C37,INDIRECT("'"&amp;O$2&amp;"'"&amp;"!Q3:V59"),6,FALSE)</f>
        <v>0</v>
      </c>
      <c r="AC37">
        <f ca="1">VLOOKUP($C37,INDIRECT("'"&amp;M$2&amp;"'"&amp;"!Q3:V59"),6,FALSE)</f>
        <v>0</v>
      </c>
      <c r="AD37">
        <f ca="1">VLOOKUP($C37,INDIRECT("'"&amp;N$2&amp;"'"&amp;"!Q3:V59"),6,FALSE)</f>
        <v>0</v>
      </c>
      <c r="AE37">
        <f ca="1">VLOOKUP($C37,INDIRECT("'"&amp;P$2&amp;"'"&amp;"!Q3:V59"),6,FALSE)</f>
        <v>0</v>
      </c>
      <c r="AF37">
        <f ca="1">VLOOKUP($C37,INDIRECT("'"&amp;Q$2&amp;"'"&amp;"!Q3:V59"),6,FALSE)</f>
        <v>0</v>
      </c>
      <c r="AG37">
        <f ca="1">VLOOKUP($C37,INDIRECT("'"&amp;R$2&amp;"'"&amp;"!Q3:V59"),6,FALSE)</f>
        <v>0</v>
      </c>
      <c r="AH37">
        <f ca="1">VLOOKUP($C37,INDIRECT("'"&amp;S$2&amp;"'"&amp;"!Q3:V59"),6,FALSE)</f>
        <v>0</v>
      </c>
      <c r="AI37">
        <f ca="1">VLOOKUP($C37,INDIRECT("'"&amp;T$2&amp;"'"&amp;"!Q3:V59"),6,FALSE)</f>
        <v>0</v>
      </c>
      <c r="AJ37">
        <f ca="1">VLOOKUP($C37,INDIRECT("'"&amp;U$2&amp;"'"&amp;"!Q3:V59"),6,FALSE)</f>
        <v>0</v>
      </c>
      <c r="AK37">
        <f ca="1">VLOOKUP($C37,INDIRECT("'"&amp;V$2&amp;"'"&amp;"!Q3:V59"),6,FALSE)</f>
        <v>0</v>
      </c>
      <c r="AL37">
        <f ca="1">VLOOKUP($C37,INDIRECT("'"&amp;W$2&amp;"'"&amp;"!Q3:V59"),6,FALSE)</f>
        <v>0</v>
      </c>
      <c r="AM37">
        <f ca="1">VLOOKUP($C37,INDIRECT("'"&amp;X$2&amp;"'"&amp;"!Q3:V59"),6,FALSE)</f>
        <v>0</v>
      </c>
      <c r="AN37">
        <f ca="1">VLOOKUP($C37,INDIRECT("'"&amp;Y$2&amp;"'"&amp;"!Q3:V59"),6,FALSE)</f>
        <v>0</v>
      </c>
      <c r="AO37">
        <f ca="1">VLOOKUP($C37,INDIRECT("'"&amp;Z$2&amp;"'"&amp;"!Q3:V59"),6,FALSE)</f>
        <v>0</v>
      </c>
    </row>
    <row r="38" spans="2:41">
      <c r="B38" s="7" t="s">
        <v>779</v>
      </c>
      <c r="C38" s="7" t="s">
        <v>779</v>
      </c>
      <c r="D38" s="15">
        <f ca="1">AVERAGE(L38:Z38)</f>
        <v>0</v>
      </c>
      <c r="E38" s="12" cm="1">
        <f t="array" aca="1" ref="E38" ca="1">AVERAGE(ABS(L38:Z38))</f>
        <v>0</v>
      </c>
      <c r="F38" s="12">
        <f ca="1">_xlfn.STDEV.S(L38:Z38)</f>
        <v>0</v>
      </c>
      <c r="G38" s="12">
        <f ca="1">IFERROR(F38/E38,0)</f>
        <v>0</v>
      </c>
      <c r="H38" s="14">
        <f ca="1">AVERAGE(AA38:AO38)</f>
        <v>0</v>
      </c>
      <c r="I38" s="12">
        <f t="array" aca="1" ref="I38" ca="1">AVERAGE(ABS(AA38:AO38))</f>
        <v>0</v>
      </c>
      <c r="J38" s="12">
        <f ca="1">_xlfn.STDEV.S(AA38:AO38)</f>
        <v>0</v>
      </c>
      <c r="K38" s="12">
        <f ca="1">IFERROR(J38/I38,0)</f>
        <v>0</v>
      </c>
      <c r="L38" s="8">
        <f ca="1">VLOOKUP($C38,INDIRECT("'"&amp;L$2&amp;"'"&amp;"!Q3:V59"),5,FALSE)</f>
        <v>0</v>
      </c>
      <c r="M38">
        <f ca="1">VLOOKUP($C38,INDIRECT("'"&amp;M$2&amp;"'"&amp;"!Q3:V59"),5,FALSE)</f>
        <v>0</v>
      </c>
      <c r="N38">
        <f ca="1">VLOOKUP($C38,INDIRECT("'"&amp;N$2&amp;"'"&amp;"!Q3:V59"),5,FALSE)</f>
        <v>0</v>
      </c>
      <c r="O38">
        <f ca="1">VLOOKUP($C38,INDIRECT("'"&amp;O$2&amp;"'"&amp;"!Q3:V59"),5,FALSE)</f>
        <v>0</v>
      </c>
      <c r="P38">
        <f ca="1">VLOOKUP($C38,INDIRECT("'"&amp;P$2&amp;"'"&amp;"!Q3:V59"),5,FALSE)</f>
        <v>0</v>
      </c>
      <c r="Q38">
        <f ca="1">VLOOKUP($C38,INDIRECT("'"&amp;Q$2&amp;"'"&amp;"!Q3:V59"),5,FALSE)</f>
        <v>0</v>
      </c>
      <c r="R38">
        <f ca="1">VLOOKUP($C38,INDIRECT("'"&amp;R$2&amp;"'"&amp;"!Q3:V59"),5,FALSE)</f>
        <v>0</v>
      </c>
      <c r="S38">
        <f ca="1">VLOOKUP($C38,INDIRECT("'"&amp;S$2&amp;"'"&amp;"!Q3:V59"),5,FALSE)</f>
        <v>0</v>
      </c>
      <c r="T38">
        <f ca="1">VLOOKUP($C38,INDIRECT("'"&amp;T$2&amp;"'"&amp;"!Q3:V59"),5,FALSE)</f>
        <v>0</v>
      </c>
      <c r="U38">
        <f ca="1">VLOOKUP($C38,INDIRECT("'"&amp;U$2&amp;"'"&amp;"!Q3:V59"),5,FALSE)</f>
        <v>0</v>
      </c>
      <c r="V38">
        <f ca="1">VLOOKUP($C38,INDIRECT("'"&amp;V$2&amp;"'"&amp;"!Q3:V59"),5,FALSE)</f>
        <v>0</v>
      </c>
      <c r="W38">
        <f ca="1">VLOOKUP($C38,INDIRECT("'"&amp;W$2&amp;"'"&amp;"!Q3:V59"),5,FALSE)</f>
        <v>0</v>
      </c>
      <c r="X38">
        <f ca="1">VLOOKUP($C38,INDIRECT("'"&amp;X$2&amp;"'"&amp;"!Q3:V59"),5,FALSE)</f>
        <v>0</v>
      </c>
      <c r="Y38">
        <f ca="1">VLOOKUP($C38,INDIRECT("'"&amp;Y$2&amp;"'"&amp;"!Q3:V59"),5,FALSE)</f>
        <v>0</v>
      </c>
      <c r="Z38">
        <f ca="1">VLOOKUP($C38,INDIRECT("'"&amp;Z$2&amp;"'"&amp;"!Q3:V59"),5,FALSE)</f>
        <v>0</v>
      </c>
      <c r="AA38" s="8">
        <f ca="1">VLOOKUP($C38,INDIRECT("'"&amp;L$2&amp;"'"&amp;"!Q3:V59"),6,FALSE)</f>
        <v>0</v>
      </c>
      <c r="AB38">
        <f ca="1">VLOOKUP($C38,INDIRECT("'"&amp;O$2&amp;"'"&amp;"!Q3:V59"),6,FALSE)</f>
        <v>0</v>
      </c>
      <c r="AC38">
        <f ca="1">VLOOKUP($C38,INDIRECT("'"&amp;M$2&amp;"'"&amp;"!Q3:V59"),6,FALSE)</f>
        <v>0</v>
      </c>
      <c r="AD38">
        <f ca="1">VLOOKUP($C38,INDIRECT("'"&amp;N$2&amp;"'"&amp;"!Q3:V59"),6,FALSE)</f>
        <v>0</v>
      </c>
      <c r="AE38">
        <f ca="1">VLOOKUP($C38,INDIRECT("'"&amp;P$2&amp;"'"&amp;"!Q3:V59"),6,FALSE)</f>
        <v>0</v>
      </c>
      <c r="AF38">
        <f ca="1">VLOOKUP($C38,INDIRECT("'"&amp;Q$2&amp;"'"&amp;"!Q3:V59"),6,FALSE)</f>
        <v>0</v>
      </c>
      <c r="AG38">
        <f ca="1">VLOOKUP($C38,INDIRECT("'"&amp;R$2&amp;"'"&amp;"!Q3:V59"),6,FALSE)</f>
        <v>0</v>
      </c>
      <c r="AH38">
        <f ca="1">VLOOKUP($C38,INDIRECT("'"&amp;S$2&amp;"'"&amp;"!Q3:V59"),6,FALSE)</f>
        <v>0</v>
      </c>
      <c r="AI38">
        <f ca="1">VLOOKUP($C38,INDIRECT("'"&amp;T$2&amp;"'"&amp;"!Q3:V59"),6,FALSE)</f>
        <v>0</v>
      </c>
      <c r="AJ38">
        <f ca="1">VLOOKUP($C38,INDIRECT("'"&amp;U$2&amp;"'"&amp;"!Q3:V59"),6,FALSE)</f>
        <v>0</v>
      </c>
      <c r="AK38">
        <f ca="1">VLOOKUP($C38,INDIRECT("'"&amp;V$2&amp;"'"&amp;"!Q3:V59"),6,FALSE)</f>
        <v>0</v>
      </c>
      <c r="AL38">
        <f ca="1">VLOOKUP($C38,INDIRECT("'"&amp;W$2&amp;"'"&amp;"!Q3:V59"),6,FALSE)</f>
        <v>0</v>
      </c>
      <c r="AM38">
        <f ca="1">VLOOKUP($C38,INDIRECT("'"&amp;X$2&amp;"'"&amp;"!Q3:V59"),6,FALSE)</f>
        <v>0</v>
      </c>
      <c r="AN38">
        <f ca="1">VLOOKUP($C38,INDIRECT("'"&amp;Y$2&amp;"'"&amp;"!Q3:V59"),6,FALSE)</f>
        <v>0</v>
      </c>
      <c r="AO38">
        <f ca="1">VLOOKUP($C38,INDIRECT("'"&amp;Z$2&amp;"'"&amp;"!Q3:V59"),6,FALSE)</f>
        <v>0</v>
      </c>
    </row>
    <row r="39" spans="2:41">
      <c r="B39" s="7" t="s">
        <v>755</v>
      </c>
      <c r="C39" s="7" t="s">
        <v>755</v>
      </c>
      <c r="D39" s="15">
        <f ca="1">AVERAGE(L39:Z39)</f>
        <v>0</v>
      </c>
      <c r="E39" s="12" cm="1">
        <f t="array" aca="1" ref="E39" ca="1">AVERAGE(ABS(L39:Z39))</f>
        <v>0</v>
      </c>
      <c r="F39" s="12">
        <f ca="1">_xlfn.STDEV.S(L39:Z39)</f>
        <v>0</v>
      </c>
      <c r="G39" s="12">
        <f ca="1">IFERROR(F39/E39,0)</f>
        <v>0</v>
      </c>
      <c r="H39" s="14">
        <f ca="1">AVERAGE(AA39:AO39)</f>
        <v>0</v>
      </c>
      <c r="I39" s="12">
        <f t="array" aca="1" ref="I39" ca="1">AVERAGE(ABS(AA39:AO39))</f>
        <v>0</v>
      </c>
      <c r="J39" s="12">
        <f ca="1">_xlfn.STDEV.S(AA39:AO39)</f>
        <v>0</v>
      </c>
      <c r="K39" s="12">
        <f ca="1">IFERROR(J39/I39,0)</f>
        <v>0</v>
      </c>
      <c r="L39" s="8">
        <f ca="1">VLOOKUP($C39,INDIRECT("'"&amp;L$2&amp;"'"&amp;"!Q3:V59"),5,FALSE)</f>
        <v>0</v>
      </c>
      <c r="M39">
        <f ca="1">VLOOKUP($C39,INDIRECT("'"&amp;M$2&amp;"'"&amp;"!Q3:V59"),5,FALSE)</f>
        <v>0</v>
      </c>
      <c r="N39">
        <f ca="1">VLOOKUP($C39,INDIRECT("'"&amp;N$2&amp;"'"&amp;"!Q3:V59"),5,FALSE)</f>
        <v>0</v>
      </c>
      <c r="O39">
        <f ca="1">VLOOKUP($C39,INDIRECT("'"&amp;O$2&amp;"'"&amp;"!Q3:V59"),5,FALSE)</f>
        <v>0</v>
      </c>
      <c r="P39">
        <f ca="1">VLOOKUP($C39,INDIRECT("'"&amp;P$2&amp;"'"&amp;"!Q3:V59"),5,FALSE)</f>
        <v>0</v>
      </c>
      <c r="Q39">
        <f ca="1">VLOOKUP($C39,INDIRECT("'"&amp;Q$2&amp;"'"&amp;"!Q3:V59"),5,FALSE)</f>
        <v>0</v>
      </c>
      <c r="R39">
        <f ca="1">VLOOKUP($C39,INDIRECT("'"&amp;R$2&amp;"'"&amp;"!Q3:V59"),5,FALSE)</f>
        <v>0</v>
      </c>
      <c r="S39">
        <f ca="1">VLOOKUP($C39,INDIRECT("'"&amp;S$2&amp;"'"&amp;"!Q3:V59"),5,FALSE)</f>
        <v>0</v>
      </c>
      <c r="T39">
        <f ca="1">VLOOKUP($C39,INDIRECT("'"&amp;T$2&amp;"'"&amp;"!Q3:V59"),5,FALSE)</f>
        <v>0</v>
      </c>
      <c r="U39">
        <f ca="1">VLOOKUP($C39,INDIRECT("'"&amp;U$2&amp;"'"&amp;"!Q3:V59"),5,FALSE)</f>
        <v>0</v>
      </c>
      <c r="V39">
        <f ca="1">VLOOKUP($C39,INDIRECT("'"&amp;V$2&amp;"'"&amp;"!Q3:V59"),5,FALSE)</f>
        <v>0</v>
      </c>
      <c r="W39">
        <f ca="1">VLOOKUP($C39,INDIRECT("'"&amp;W$2&amp;"'"&amp;"!Q3:V59"),5,FALSE)</f>
        <v>0</v>
      </c>
      <c r="X39">
        <f ca="1">VLOOKUP($C39,INDIRECT("'"&amp;X$2&amp;"'"&amp;"!Q3:V59"),5,FALSE)</f>
        <v>0</v>
      </c>
      <c r="Y39">
        <f ca="1">VLOOKUP($C39,INDIRECT("'"&amp;Y$2&amp;"'"&amp;"!Q3:V59"),5,FALSE)</f>
        <v>0</v>
      </c>
      <c r="Z39">
        <f ca="1">VLOOKUP($C39,INDIRECT("'"&amp;Z$2&amp;"'"&amp;"!Q3:V59"),5,FALSE)</f>
        <v>0</v>
      </c>
      <c r="AA39" s="8">
        <f ca="1">VLOOKUP($C39,INDIRECT("'"&amp;L$2&amp;"'"&amp;"!Q3:V59"),6,FALSE)</f>
        <v>0</v>
      </c>
      <c r="AB39">
        <f ca="1">VLOOKUP($C39,INDIRECT("'"&amp;O$2&amp;"'"&amp;"!Q3:V59"),6,FALSE)</f>
        <v>0</v>
      </c>
      <c r="AC39">
        <f ca="1">VLOOKUP($C39,INDIRECT("'"&amp;M$2&amp;"'"&amp;"!Q3:V59"),6,FALSE)</f>
        <v>0</v>
      </c>
      <c r="AD39">
        <f ca="1">VLOOKUP($C39,INDIRECT("'"&amp;N$2&amp;"'"&amp;"!Q3:V59"),6,FALSE)</f>
        <v>0</v>
      </c>
      <c r="AE39">
        <f ca="1">VLOOKUP($C39,INDIRECT("'"&amp;P$2&amp;"'"&amp;"!Q3:V59"),6,FALSE)</f>
        <v>0</v>
      </c>
      <c r="AF39">
        <f ca="1">VLOOKUP($C39,INDIRECT("'"&amp;Q$2&amp;"'"&amp;"!Q3:V59"),6,FALSE)</f>
        <v>0</v>
      </c>
      <c r="AG39">
        <f ca="1">VLOOKUP($C39,INDIRECT("'"&amp;R$2&amp;"'"&amp;"!Q3:V59"),6,FALSE)</f>
        <v>0</v>
      </c>
      <c r="AH39">
        <f ca="1">VLOOKUP($C39,INDIRECT("'"&amp;S$2&amp;"'"&amp;"!Q3:V59"),6,FALSE)</f>
        <v>0</v>
      </c>
      <c r="AI39">
        <f ca="1">VLOOKUP($C39,INDIRECT("'"&amp;T$2&amp;"'"&amp;"!Q3:V59"),6,FALSE)</f>
        <v>0</v>
      </c>
      <c r="AJ39">
        <f ca="1">VLOOKUP($C39,INDIRECT("'"&amp;U$2&amp;"'"&amp;"!Q3:V59"),6,FALSE)</f>
        <v>0</v>
      </c>
      <c r="AK39">
        <f ca="1">VLOOKUP($C39,INDIRECT("'"&amp;V$2&amp;"'"&amp;"!Q3:V59"),6,FALSE)</f>
        <v>0</v>
      </c>
      <c r="AL39">
        <f ca="1">VLOOKUP($C39,INDIRECT("'"&amp;W$2&amp;"'"&amp;"!Q3:V59"),6,FALSE)</f>
        <v>0</v>
      </c>
      <c r="AM39">
        <f ca="1">VLOOKUP($C39,INDIRECT("'"&amp;X$2&amp;"'"&amp;"!Q3:V59"),6,FALSE)</f>
        <v>0</v>
      </c>
      <c r="AN39">
        <f ca="1">VLOOKUP($C39,INDIRECT("'"&amp;Y$2&amp;"'"&amp;"!Q3:V59"),6,FALSE)</f>
        <v>0</v>
      </c>
      <c r="AO39">
        <f ca="1">VLOOKUP($C39,INDIRECT("'"&amp;Z$2&amp;"'"&amp;"!Q3:V59"),6,FALSE)</f>
        <v>0</v>
      </c>
    </row>
    <row r="40" spans="2:41">
      <c r="B40" s="7" t="s">
        <v>777</v>
      </c>
      <c r="C40" s="7" t="s">
        <v>777</v>
      </c>
      <c r="D40" s="15">
        <f ca="1">AVERAGE(L40:Z40)</f>
        <v>0</v>
      </c>
      <c r="E40" s="12" cm="1">
        <f t="array" aca="1" ref="E40" ca="1">AVERAGE(ABS(L40:Z40))</f>
        <v>0</v>
      </c>
      <c r="F40" s="12">
        <f ca="1">_xlfn.STDEV.S(L40:Z40)</f>
        <v>0</v>
      </c>
      <c r="G40" s="12">
        <f ca="1">IFERROR(F40/E40,0)</f>
        <v>0</v>
      </c>
      <c r="H40" s="14">
        <f ca="1">AVERAGE(AA40:AO40)</f>
        <v>0</v>
      </c>
      <c r="I40" s="12">
        <f t="array" aca="1" ref="I40" ca="1">AVERAGE(ABS(AA40:AO40))</f>
        <v>0</v>
      </c>
      <c r="J40" s="12">
        <f ca="1">_xlfn.STDEV.S(AA40:AO40)</f>
        <v>0</v>
      </c>
      <c r="K40" s="12">
        <f ca="1">IFERROR(J40/I40,0)</f>
        <v>0</v>
      </c>
      <c r="L40" s="8">
        <f ca="1">VLOOKUP($C40,INDIRECT("'"&amp;L$2&amp;"'"&amp;"!Q3:V59"),5,FALSE)</f>
        <v>0</v>
      </c>
      <c r="M40">
        <f ca="1">VLOOKUP($C40,INDIRECT("'"&amp;M$2&amp;"'"&amp;"!Q3:V59"),5,FALSE)</f>
        <v>0</v>
      </c>
      <c r="N40">
        <f ca="1">VLOOKUP($C40,INDIRECT("'"&amp;N$2&amp;"'"&amp;"!Q3:V59"),5,FALSE)</f>
        <v>0</v>
      </c>
      <c r="O40">
        <f ca="1">VLOOKUP($C40,INDIRECT("'"&amp;O$2&amp;"'"&amp;"!Q3:V59"),5,FALSE)</f>
        <v>0</v>
      </c>
      <c r="P40">
        <f ca="1">VLOOKUP($C40,INDIRECT("'"&amp;P$2&amp;"'"&amp;"!Q3:V59"),5,FALSE)</f>
        <v>0</v>
      </c>
      <c r="Q40">
        <f ca="1">VLOOKUP($C40,INDIRECT("'"&amp;Q$2&amp;"'"&amp;"!Q3:V59"),5,FALSE)</f>
        <v>0</v>
      </c>
      <c r="R40">
        <f ca="1">VLOOKUP($C40,INDIRECT("'"&amp;R$2&amp;"'"&amp;"!Q3:V59"),5,FALSE)</f>
        <v>0</v>
      </c>
      <c r="S40">
        <f ca="1">VLOOKUP($C40,INDIRECT("'"&amp;S$2&amp;"'"&amp;"!Q3:V59"),5,FALSE)</f>
        <v>0</v>
      </c>
      <c r="T40">
        <f ca="1">VLOOKUP($C40,INDIRECT("'"&amp;T$2&amp;"'"&amp;"!Q3:V59"),5,FALSE)</f>
        <v>0</v>
      </c>
      <c r="U40">
        <f ca="1">VLOOKUP($C40,INDIRECT("'"&amp;U$2&amp;"'"&amp;"!Q3:V59"),5,FALSE)</f>
        <v>0</v>
      </c>
      <c r="V40">
        <f ca="1">VLOOKUP($C40,INDIRECT("'"&amp;V$2&amp;"'"&amp;"!Q3:V59"),5,FALSE)</f>
        <v>0</v>
      </c>
      <c r="W40">
        <f ca="1">VLOOKUP($C40,INDIRECT("'"&amp;W$2&amp;"'"&amp;"!Q3:V59"),5,FALSE)</f>
        <v>0</v>
      </c>
      <c r="X40">
        <f ca="1">VLOOKUP($C40,INDIRECT("'"&amp;X$2&amp;"'"&amp;"!Q3:V59"),5,FALSE)</f>
        <v>0</v>
      </c>
      <c r="Y40">
        <f ca="1">VLOOKUP($C40,INDIRECT("'"&amp;Y$2&amp;"'"&amp;"!Q3:V59"),5,FALSE)</f>
        <v>0</v>
      </c>
      <c r="Z40">
        <f ca="1">VLOOKUP($C40,INDIRECT("'"&amp;Z$2&amp;"'"&amp;"!Q3:V59"),5,FALSE)</f>
        <v>0</v>
      </c>
      <c r="AA40" s="8">
        <f ca="1">VLOOKUP($C40,INDIRECT("'"&amp;L$2&amp;"'"&amp;"!Q3:V59"),6,FALSE)</f>
        <v>0</v>
      </c>
      <c r="AB40">
        <f ca="1">VLOOKUP($C40,INDIRECT("'"&amp;O$2&amp;"'"&amp;"!Q3:V59"),6,FALSE)</f>
        <v>0</v>
      </c>
      <c r="AC40">
        <f ca="1">VLOOKUP($C40,INDIRECT("'"&amp;M$2&amp;"'"&amp;"!Q3:V59"),6,FALSE)</f>
        <v>0</v>
      </c>
      <c r="AD40">
        <f ca="1">VLOOKUP($C40,INDIRECT("'"&amp;N$2&amp;"'"&amp;"!Q3:V59"),6,FALSE)</f>
        <v>0</v>
      </c>
      <c r="AE40">
        <f ca="1">VLOOKUP($C40,INDIRECT("'"&amp;P$2&amp;"'"&amp;"!Q3:V59"),6,FALSE)</f>
        <v>0</v>
      </c>
      <c r="AF40">
        <f ca="1">VLOOKUP($C40,INDIRECT("'"&amp;Q$2&amp;"'"&amp;"!Q3:V59"),6,FALSE)</f>
        <v>0</v>
      </c>
      <c r="AG40">
        <f ca="1">VLOOKUP($C40,INDIRECT("'"&amp;R$2&amp;"'"&amp;"!Q3:V59"),6,FALSE)</f>
        <v>0</v>
      </c>
      <c r="AH40">
        <f ca="1">VLOOKUP($C40,INDIRECT("'"&amp;S$2&amp;"'"&amp;"!Q3:V59"),6,FALSE)</f>
        <v>0</v>
      </c>
      <c r="AI40">
        <f ca="1">VLOOKUP($C40,INDIRECT("'"&amp;T$2&amp;"'"&amp;"!Q3:V59"),6,FALSE)</f>
        <v>0</v>
      </c>
      <c r="AJ40">
        <f ca="1">VLOOKUP($C40,INDIRECT("'"&amp;U$2&amp;"'"&amp;"!Q3:V59"),6,FALSE)</f>
        <v>0</v>
      </c>
      <c r="AK40">
        <f ca="1">VLOOKUP($C40,INDIRECT("'"&amp;V$2&amp;"'"&amp;"!Q3:V59"),6,FALSE)</f>
        <v>0</v>
      </c>
      <c r="AL40">
        <f ca="1">VLOOKUP($C40,INDIRECT("'"&amp;W$2&amp;"'"&amp;"!Q3:V59"),6,FALSE)</f>
        <v>0</v>
      </c>
      <c r="AM40">
        <f ca="1">VLOOKUP($C40,INDIRECT("'"&amp;X$2&amp;"'"&amp;"!Q3:V59"),6,FALSE)</f>
        <v>0</v>
      </c>
      <c r="AN40">
        <f ca="1">VLOOKUP($C40,INDIRECT("'"&amp;Y$2&amp;"'"&amp;"!Q3:V59"),6,FALSE)</f>
        <v>0</v>
      </c>
      <c r="AO40">
        <f ca="1">VLOOKUP($C40,INDIRECT("'"&amp;Z$2&amp;"'"&amp;"!Q3:V59"),6,FALSE)</f>
        <v>0</v>
      </c>
    </row>
    <row r="41" spans="2:41">
      <c r="B41" s="7" t="s">
        <v>749</v>
      </c>
      <c r="C41" s="7" t="s">
        <v>749</v>
      </c>
      <c r="D41" s="15">
        <f ca="1">AVERAGE(L41:Z41)</f>
        <v>0</v>
      </c>
      <c r="E41" s="12" cm="1">
        <f t="array" aca="1" ref="E41" ca="1">AVERAGE(ABS(L41:Z41))</f>
        <v>0</v>
      </c>
      <c r="F41" s="12">
        <f ca="1">_xlfn.STDEV.S(L41:Z41)</f>
        <v>0</v>
      </c>
      <c r="G41" s="12">
        <f ca="1">IFERROR(F41/E41,0)</f>
        <v>0</v>
      </c>
      <c r="H41" s="14">
        <f ca="1">AVERAGE(AA41:AO41)</f>
        <v>0</v>
      </c>
      <c r="I41" s="12">
        <f t="array" aca="1" ref="I41" ca="1">AVERAGE(ABS(AA41:AO41))</f>
        <v>0</v>
      </c>
      <c r="J41" s="12">
        <f ca="1">_xlfn.STDEV.S(AA41:AO41)</f>
        <v>0</v>
      </c>
      <c r="K41" s="12">
        <f ca="1">IFERROR(J41/I41,0)</f>
        <v>0</v>
      </c>
      <c r="L41" s="8">
        <f ca="1">VLOOKUP($C41,INDIRECT("'"&amp;L$2&amp;"'"&amp;"!Q3:V59"),5,FALSE)</f>
        <v>0</v>
      </c>
      <c r="M41">
        <f ca="1">VLOOKUP($C41,INDIRECT("'"&amp;M$2&amp;"'"&amp;"!Q3:V59"),5,FALSE)</f>
        <v>0</v>
      </c>
      <c r="N41">
        <f ca="1">VLOOKUP($C41,INDIRECT("'"&amp;N$2&amp;"'"&amp;"!Q3:V59"),5,FALSE)</f>
        <v>0</v>
      </c>
      <c r="O41">
        <f ca="1">VLOOKUP($C41,INDIRECT("'"&amp;O$2&amp;"'"&amp;"!Q3:V59"),5,FALSE)</f>
        <v>0</v>
      </c>
      <c r="P41">
        <f ca="1">VLOOKUP($C41,INDIRECT("'"&amp;P$2&amp;"'"&amp;"!Q3:V59"),5,FALSE)</f>
        <v>0</v>
      </c>
      <c r="Q41">
        <f ca="1">VLOOKUP($C41,INDIRECT("'"&amp;Q$2&amp;"'"&amp;"!Q3:V59"),5,FALSE)</f>
        <v>0</v>
      </c>
      <c r="R41">
        <f ca="1">VLOOKUP($C41,INDIRECT("'"&amp;R$2&amp;"'"&amp;"!Q3:V59"),5,FALSE)</f>
        <v>0</v>
      </c>
      <c r="S41">
        <f ca="1">VLOOKUP($C41,INDIRECT("'"&amp;S$2&amp;"'"&amp;"!Q3:V59"),5,FALSE)</f>
        <v>0</v>
      </c>
      <c r="T41">
        <f ca="1">VLOOKUP($C41,INDIRECT("'"&amp;T$2&amp;"'"&amp;"!Q3:V59"),5,FALSE)</f>
        <v>0</v>
      </c>
      <c r="U41">
        <f ca="1">VLOOKUP($C41,INDIRECT("'"&amp;U$2&amp;"'"&amp;"!Q3:V59"),5,FALSE)</f>
        <v>0</v>
      </c>
      <c r="V41">
        <f ca="1">VLOOKUP($C41,INDIRECT("'"&amp;V$2&amp;"'"&amp;"!Q3:V59"),5,FALSE)</f>
        <v>0</v>
      </c>
      <c r="W41">
        <f ca="1">VLOOKUP($C41,INDIRECT("'"&amp;W$2&amp;"'"&amp;"!Q3:V59"),5,FALSE)</f>
        <v>0</v>
      </c>
      <c r="X41">
        <f ca="1">VLOOKUP($C41,INDIRECT("'"&amp;X$2&amp;"'"&amp;"!Q3:V59"),5,FALSE)</f>
        <v>0</v>
      </c>
      <c r="Y41">
        <f ca="1">VLOOKUP($C41,INDIRECT("'"&amp;Y$2&amp;"'"&amp;"!Q3:V59"),5,FALSE)</f>
        <v>0</v>
      </c>
      <c r="Z41">
        <f ca="1">VLOOKUP($C41,INDIRECT("'"&amp;Z$2&amp;"'"&amp;"!Q3:V59"),5,FALSE)</f>
        <v>0</v>
      </c>
      <c r="AA41" s="8">
        <f ca="1">VLOOKUP($C41,INDIRECT("'"&amp;L$2&amp;"'"&amp;"!Q3:V59"),6,FALSE)</f>
        <v>0</v>
      </c>
      <c r="AB41">
        <f ca="1">VLOOKUP($C41,INDIRECT("'"&amp;O$2&amp;"'"&amp;"!Q3:V59"),6,FALSE)</f>
        <v>0</v>
      </c>
      <c r="AC41">
        <f ca="1">VLOOKUP($C41,INDIRECT("'"&amp;M$2&amp;"'"&amp;"!Q3:V59"),6,FALSE)</f>
        <v>0</v>
      </c>
      <c r="AD41">
        <f ca="1">VLOOKUP($C41,INDIRECT("'"&amp;N$2&amp;"'"&amp;"!Q3:V59"),6,FALSE)</f>
        <v>0</v>
      </c>
      <c r="AE41">
        <f ca="1">VLOOKUP($C41,INDIRECT("'"&amp;P$2&amp;"'"&amp;"!Q3:V59"),6,FALSE)</f>
        <v>0</v>
      </c>
      <c r="AF41">
        <f ca="1">VLOOKUP($C41,INDIRECT("'"&amp;Q$2&amp;"'"&amp;"!Q3:V59"),6,FALSE)</f>
        <v>0</v>
      </c>
      <c r="AG41">
        <f ca="1">VLOOKUP($C41,INDIRECT("'"&amp;R$2&amp;"'"&amp;"!Q3:V59"),6,FALSE)</f>
        <v>0</v>
      </c>
      <c r="AH41">
        <f ca="1">VLOOKUP($C41,INDIRECT("'"&amp;S$2&amp;"'"&amp;"!Q3:V59"),6,FALSE)</f>
        <v>0</v>
      </c>
      <c r="AI41">
        <f ca="1">VLOOKUP($C41,INDIRECT("'"&amp;T$2&amp;"'"&amp;"!Q3:V59"),6,FALSE)</f>
        <v>0</v>
      </c>
      <c r="AJ41">
        <f ca="1">VLOOKUP($C41,INDIRECT("'"&amp;U$2&amp;"'"&amp;"!Q3:V59"),6,FALSE)</f>
        <v>0</v>
      </c>
      <c r="AK41">
        <f ca="1">VLOOKUP($C41,INDIRECT("'"&amp;V$2&amp;"'"&amp;"!Q3:V59"),6,FALSE)</f>
        <v>0</v>
      </c>
      <c r="AL41">
        <f ca="1">VLOOKUP($C41,INDIRECT("'"&amp;W$2&amp;"'"&amp;"!Q3:V59"),6,FALSE)</f>
        <v>0</v>
      </c>
      <c r="AM41">
        <f ca="1">VLOOKUP($C41,INDIRECT("'"&amp;X$2&amp;"'"&amp;"!Q3:V59"),6,FALSE)</f>
        <v>0</v>
      </c>
      <c r="AN41">
        <f ca="1">VLOOKUP($C41,INDIRECT("'"&amp;Y$2&amp;"'"&amp;"!Q3:V59"),6,FALSE)</f>
        <v>0</v>
      </c>
      <c r="AO41">
        <f ca="1">VLOOKUP($C41,INDIRECT("'"&amp;Z$2&amp;"'"&amp;"!Q3:V59"),6,FALSE)</f>
        <v>0</v>
      </c>
    </row>
    <row r="42" spans="2:41">
      <c r="B42" s="7" t="s">
        <v>750</v>
      </c>
      <c r="C42" s="7" t="s">
        <v>750</v>
      </c>
      <c r="D42" s="15">
        <f ca="1">AVERAGE(L42:Z42)</f>
        <v>0</v>
      </c>
      <c r="E42" s="12" cm="1">
        <f t="array" aca="1" ref="E42" ca="1">AVERAGE(ABS(L42:Z42))</f>
        <v>0</v>
      </c>
      <c r="F42" s="12">
        <f ca="1">_xlfn.STDEV.S(L42:Z42)</f>
        <v>0</v>
      </c>
      <c r="G42" s="12">
        <f ca="1">IFERROR(F42/E42,0)</f>
        <v>0</v>
      </c>
      <c r="H42" s="14">
        <f ca="1">AVERAGE(AA42:AO42)</f>
        <v>0</v>
      </c>
      <c r="I42" s="12">
        <f t="array" aca="1" ref="I42" ca="1">AVERAGE(ABS(AA42:AO42))</f>
        <v>0</v>
      </c>
      <c r="J42" s="12">
        <f ca="1">_xlfn.STDEV.S(AA42:AO42)</f>
        <v>0</v>
      </c>
      <c r="K42" s="12">
        <f ca="1">IFERROR(J42/I42,0)</f>
        <v>0</v>
      </c>
      <c r="L42" s="8">
        <f ca="1">VLOOKUP($C42,INDIRECT("'"&amp;L$2&amp;"'"&amp;"!Q3:V59"),5,FALSE)</f>
        <v>0</v>
      </c>
      <c r="M42">
        <f ca="1">VLOOKUP($C42,INDIRECT("'"&amp;M$2&amp;"'"&amp;"!Q3:V59"),5,FALSE)</f>
        <v>0</v>
      </c>
      <c r="N42">
        <f ca="1">VLOOKUP($C42,INDIRECT("'"&amp;N$2&amp;"'"&amp;"!Q3:V59"),5,FALSE)</f>
        <v>0</v>
      </c>
      <c r="O42">
        <f ca="1">VLOOKUP($C42,INDIRECT("'"&amp;O$2&amp;"'"&amp;"!Q3:V59"),5,FALSE)</f>
        <v>0</v>
      </c>
      <c r="P42">
        <f ca="1">VLOOKUP($C42,INDIRECT("'"&amp;P$2&amp;"'"&amp;"!Q3:V59"),5,FALSE)</f>
        <v>0</v>
      </c>
      <c r="Q42">
        <f ca="1">VLOOKUP($C42,INDIRECT("'"&amp;Q$2&amp;"'"&amp;"!Q3:V59"),5,FALSE)</f>
        <v>0</v>
      </c>
      <c r="R42">
        <f ca="1">VLOOKUP($C42,INDIRECT("'"&amp;R$2&amp;"'"&amp;"!Q3:V59"),5,FALSE)</f>
        <v>0</v>
      </c>
      <c r="S42">
        <f ca="1">VLOOKUP($C42,INDIRECT("'"&amp;S$2&amp;"'"&amp;"!Q3:V59"),5,FALSE)</f>
        <v>0</v>
      </c>
      <c r="T42">
        <f ca="1">VLOOKUP($C42,INDIRECT("'"&amp;T$2&amp;"'"&amp;"!Q3:V59"),5,FALSE)</f>
        <v>0</v>
      </c>
      <c r="U42">
        <f ca="1">VLOOKUP($C42,INDIRECT("'"&amp;U$2&amp;"'"&amp;"!Q3:V59"),5,FALSE)</f>
        <v>0</v>
      </c>
      <c r="V42">
        <f ca="1">VLOOKUP($C42,INDIRECT("'"&amp;V$2&amp;"'"&amp;"!Q3:V59"),5,FALSE)</f>
        <v>0</v>
      </c>
      <c r="W42">
        <f ca="1">VLOOKUP($C42,INDIRECT("'"&amp;W$2&amp;"'"&amp;"!Q3:V59"),5,FALSE)</f>
        <v>0</v>
      </c>
      <c r="X42">
        <f ca="1">VLOOKUP($C42,INDIRECT("'"&amp;X$2&amp;"'"&amp;"!Q3:V59"),5,FALSE)</f>
        <v>0</v>
      </c>
      <c r="Y42">
        <f ca="1">VLOOKUP($C42,INDIRECT("'"&amp;Y$2&amp;"'"&amp;"!Q3:V59"),5,FALSE)</f>
        <v>0</v>
      </c>
      <c r="Z42">
        <f ca="1">VLOOKUP($C42,INDIRECT("'"&amp;Z$2&amp;"'"&amp;"!Q3:V59"),5,FALSE)</f>
        <v>0</v>
      </c>
      <c r="AA42" s="8">
        <f ca="1">VLOOKUP($C42,INDIRECT("'"&amp;L$2&amp;"'"&amp;"!Q3:V59"),6,FALSE)</f>
        <v>0</v>
      </c>
      <c r="AB42">
        <f ca="1">VLOOKUP($C42,INDIRECT("'"&amp;O$2&amp;"'"&amp;"!Q3:V59"),6,FALSE)</f>
        <v>0</v>
      </c>
      <c r="AC42">
        <f ca="1">VLOOKUP($C42,INDIRECT("'"&amp;M$2&amp;"'"&amp;"!Q3:V59"),6,FALSE)</f>
        <v>0</v>
      </c>
      <c r="AD42">
        <f ca="1">VLOOKUP($C42,INDIRECT("'"&amp;N$2&amp;"'"&amp;"!Q3:V59"),6,FALSE)</f>
        <v>0</v>
      </c>
      <c r="AE42">
        <f ca="1">VLOOKUP($C42,INDIRECT("'"&amp;P$2&amp;"'"&amp;"!Q3:V59"),6,FALSE)</f>
        <v>0</v>
      </c>
      <c r="AF42">
        <f ca="1">VLOOKUP($C42,INDIRECT("'"&amp;Q$2&amp;"'"&amp;"!Q3:V59"),6,FALSE)</f>
        <v>0</v>
      </c>
      <c r="AG42">
        <f ca="1">VLOOKUP($C42,INDIRECT("'"&amp;R$2&amp;"'"&amp;"!Q3:V59"),6,FALSE)</f>
        <v>0</v>
      </c>
      <c r="AH42">
        <f ca="1">VLOOKUP($C42,INDIRECT("'"&amp;S$2&amp;"'"&amp;"!Q3:V59"),6,FALSE)</f>
        <v>0</v>
      </c>
      <c r="AI42">
        <f ca="1">VLOOKUP($C42,INDIRECT("'"&amp;T$2&amp;"'"&amp;"!Q3:V59"),6,FALSE)</f>
        <v>0</v>
      </c>
      <c r="AJ42">
        <f ca="1">VLOOKUP($C42,INDIRECT("'"&amp;U$2&amp;"'"&amp;"!Q3:V59"),6,FALSE)</f>
        <v>0</v>
      </c>
      <c r="AK42">
        <f ca="1">VLOOKUP($C42,INDIRECT("'"&amp;V$2&amp;"'"&amp;"!Q3:V59"),6,FALSE)</f>
        <v>0</v>
      </c>
      <c r="AL42">
        <f ca="1">VLOOKUP($C42,INDIRECT("'"&amp;W$2&amp;"'"&amp;"!Q3:V59"),6,FALSE)</f>
        <v>0</v>
      </c>
      <c r="AM42">
        <f ca="1">VLOOKUP($C42,INDIRECT("'"&amp;X$2&amp;"'"&amp;"!Q3:V59"),6,FALSE)</f>
        <v>0</v>
      </c>
      <c r="AN42">
        <f ca="1">VLOOKUP($C42,INDIRECT("'"&amp;Y$2&amp;"'"&amp;"!Q3:V59"),6,FALSE)</f>
        <v>0</v>
      </c>
      <c r="AO42">
        <f ca="1">VLOOKUP($C42,INDIRECT("'"&amp;Z$2&amp;"'"&amp;"!Q3:V59"),6,FALSE)</f>
        <v>0</v>
      </c>
    </row>
    <row r="43" spans="2:41">
      <c r="B43" s="7" t="s">
        <v>782</v>
      </c>
      <c r="C43" s="7" t="s">
        <v>782</v>
      </c>
      <c r="D43" s="15">
        <f ca="1">AVERAGE(L43:Z43)</f>
        <v>0</v>
      </c>
      <c r="E43" s="12" cm="1">
        <f t="array" aca="1" ref="E43" ca="1">AVERAGE(ABS(L43:Z43))</f>
        <v>0</v>
      </c>
      <c r="F43" s="12">
        <f ca="1">_xlfn.STDEV.S(L43:Z43)</f>
        <v>0</v>
      </c>
      <c r="G43" s="12">
        <f ca="1">IFERROR(F43/E43,0)</f>
        <v>0</v>
      </c>
      <c r="H43" s="14">
        <f ca="1">AVERAGE(AA43:AO43)</f>
        <v>0</v>
      </c>
      <c r="I43" s="12">
        <f t="array" aca="1" ref="I43" ca="1">AVERAGE(ABS(AA43:AO43))</f>
        <v>0</v>
      </c>
      <c r="J43" s="12">
        <f ca="1">_xlfn.STDEV.S(AA43:AO43)</f>
        <v>0</v>
      </c>
      <c r="K43" s="12">
        <f ca="1">IFERROR(J43/I43,0)</f>
        <v>0</v>
      </c>
      <c r="L43" s="8">
        <f ca="1">VLOOKUP($C43,INDIRECT("'"&amp;L$2&amp;"'"&amp;"!Q3:V59"),5,FALSE)</f>
        <v>0</v>
      </c>
      <c r="M43">
        <f ca="1">VLOOKUP($C43,INDIRECT("'"&amp;M$2&amp;"'"&amp;"!Q3:V59"),5,FALSE)</f>
        <v>0</v>
      </c>
      <c r="N43">
        <f ca="1">VLOOKUP($C43,INDIRECT("'"&amp;N$2&amp;"'"&amp;"!Q3:V59"),5,FALSE)</f>
        <v>0</v>
      </c>
      <c r="O43">
        <f ca="1">VLOOKUP($C43,INDIRECT("'"&amp;O$2&amp;"'"&amp;"!Q3:V59"),5,FALSE)</f>
        <v>0</v>
      </c>
      <c r="P43">
        <f ca="1">VLOOKUP($C43,INDIRECT("'"&amp;P$2&amp;"'"&amp;"!Q3:V59"),5,FALSE)</f>
        <v>0</v>
      </c>
      <c r="Q43">
        <f ca="1">VLOOKUP($C43,INDIRECT("'"&amp;Q$2&amp;"'"&amp;"!Q3:V59"),5,FALSE)</f>
        <v>0</v>
      </c>
      <c r="R43">
        <f ca="1">VLOOKUP($C43,INDIRECT("'"&amp;R$2&amp;"'"&amp;"!Q3:V59"),5,FALSE)</f>
        <v>0</v>
      </c>
      <c r="S43">
        <f ca="1">VLOOKUP($C43,INDIRECT("'"&amp;S$2&amp;"'"&amp;"!Q3:V59"),5,FALSE)</f>
        <v>0</v>
      </c>
      <c r="T43">
        <f ca="1">VLOOKUP($C43,INDIRECT("'"&amp;T$2&amp;"'"&amp;"!Q3:V59"),5,FALSE)</f>
        <v>0</v>
      </c>
      <c r="U43">
        <f ca="1">VLOOKUP($C43,INDIRECT("'"&amp;U$2&amp;"'"&amp;"!Q3:V59"),5,FALSE)</f>
        <v>0</v>
      </c>
      <c r="V43">
        <f ca="1">VLOOKUP($C43,INDIRECT("'"&amp;V$2&amp;"'"&amp;"!Q3:V59"),5,FALSE)</f>
        <v>0</v>
      </c>
      <c r="W43">
        <f ca="1">VLOOKUP($C43,INDIRECT("'"&amp;W$2&amp;"'"&amp;"!Q3:V59"),5,FALSE)</f>
        <v>0</v>
      </c>
      <c r="X43">
        <f ca="1">VLOOKUP($C43,INDIRECT("'"&amp;X$2&amp;"'"&amp;"!Q3:V59"),5,FALSE)</f>
        <v>0</v>
      </c>
      <c r="Y43">
        <f ca="1">VLOOKUP($C43,INDIRECT("'"&amp;Y$2&amp;"'"&amp;"!Q3:V59"),5,FALSE)</f>
        <v>0</v>
      </c>
      <c r="Z43">
        <f ca="1">VLOOKUP($C43,INDIRECT("'"&amp;Z$2&amp;"'"&amp;"!Q3:V59"),5,FALSE)</f>
        <v>0</v>
      </c>
      <c r="AA43" s="8">
        <f ca="1">VLOOKUP($C43,INDIRECT("'"&amp;L$2&amp;"'"&amp;"!Q3:V59"),6,FALSE)</f>
        <v>0</v>
      </c>
      <c r="AB43">
        <f ca="1">VLOOKUP($C43,INDIRECT("'"&amp;O$2&amp;"'"&amp;"!Q3:V59"),6,FALSE)</f>
        <v>0</v>
      </c>
      <c r="AC43">
        <f ca="1">VLOOKUP($C43,INDIRECT("'"&amp;M$2&amp;"'"&amp;"!Q3:V59"),6,FALSE)</f>
        <v>0</v>
      </c>
      <c r="AD43">
        <f ca="1">VLOOKUP($C43,INDIRECT("'"&amp;N$2&amp;"'"&amp;"!Q3:V59"),6,FALSE)</f>
        <v>0</v>
      </c>
      <c r="AE43">
        <f ca="1">VLOOKUP($C43,INDIRECT("'"&amp;P$2&amp;"'"&amp;"!Q3:V59"),6,FALSE)</f>
        <v>0</v>
      </c>
      <c r="AF43">
        <f ca="1">VLOOKUP($C43,INDIRECT("'"&amp;Q$2&amp;"'"&amp;"!Q3:V59"),6,FALSE)</f>
        <v>0</v>
      </c>
      <c r="AG43">
        <f ca="1">VLOOKUP($C43,INDIRECT("'"&amp;R$2&amp;"'"&amp;"!Q3:V59"),6,FALSE)</f>
        <v>0</v>
      </c>
      <c r="AH43">
        <f ca="1">VLOOKUP($C43,INDIRECT("'"&amp;S$2&amp;"'"&amp;"!Q3:V59"),6,FALSE)</f>
        <v>0</v>
      </c>
      <c r="AI43">
        <f ca="1">VLOOKUP($C43,INDIRECT("'"&amp;T$2&amp;"'"&amp;"!Q3:V59"),6,FALSE)</f>
        <v>0</v>
      </c>
      <c r="AJ43">
        <f ca="1">VLOOKUP($C43,INDIRECT("'"&amp;U$2&amp;"'"&amp;"!Q3:V59"),6,FALSE)</f>
        <v>0</v>
      </c>
      <c r="AK43">
        <f ca="1">VLOOKUP($C43,INDIRECT("'"&amp;V$2&amp;"'"&amp;"!Q3:V59"),6,FALSE)</f>
        <v>0</v>
      </c>
      <c r="AL43">
        <f ca="1">VLOOKUP($C43,INDIRECT("'"&amp;W$2&amp;"'"&amp;"!Q3:V59"),6,FALSE)</f>
        <v>0</v>
      </c>
      <c r="AM43">
        <f ca="1">VLOOKUP($C43,INDIRECT("'"&amp;X$2&amp;"'"&amp;"!Q3:V59"),6,FALSE)</f>
        <v>0</v>
      </c>
      <c r="AN43">
        <f ca="1">VLOOKUP($C43,INDIRECT("'"&amp;Y$2&amp;"'"&amp;"!Q3:V59"),6,FALSE)</f>
        <v>0</v>
      </c>
      <c r="AO43">
        <f ca="1">VLOOKUP($C43,INDIRECT("'"&amp;Z$2&amp;"'"&amp;"!Q3:V59"),6,FALSE)</f>
        <v>0</v>
      </c>
    </row>
    <row r="44" spans="2:41">
      <c r="B44" s="7" t="s">
        <v>765</v>
      </c>
      <c r="C44" s="7" t="s">
        <v>765</v>
      </c>
      <c r="D44" s="15">
        <f ca="1">AVERAGE(L44:Z44)</f>
        <v>0</v>
      </c>
      <c r="E44" s="12" cm="1">
        <f t="array" aca="1" ref="E44" ca="1">AVERAGE(ABS(L44:Z44))</f>
        <v>0</v>
      </c>
      <c r="F44" s="12">
        <f ca="1">_xlfn.STDEV.S(L44:Z44)</f>
        <v>0</v>
      </c>
      <c r="G44" s="12">
        <f ca="1">IFERROR(F44/E44,0)</f>
        <v>0</v>
      </c>
      <c r="H44" s="14">
        <f ca="1">AVERAGE(AA44:AO44)</f>
        <v>0</v>
      </c>
      <c r="I44" s="12">
        <f t="array" aca="1" ref="I44" ca="1">AVERAGE(ABS(AA44:AO44))</f>
        <v>0</v>
      </c>
      <c r="J44" s="12">
        <f ca="1">_xlfn.STDEV.S(AA44:AO44)</f>
        <v>0</v>
      </c>
      <c r="K44" s="12">
        <f ca="1">IFERROR(J44/I44,0)</f>
        <v>0</v>
      </c>
      <c r="L44" s="8">
        <f ca="1">VLOOKUP($C44,INDIRECT("'"&amp;L$2&amp;"'"&amp;"!Q3:V59"),5,FALSE)</f>
        <v>0</v>
      </c>
      <c r="M44">
        <f ca="1">VLOOKUP($C44,INDIRECT("'"&amp;M$2&amp;"'"&amp;"!Q3:V59"),5,FALSE)</f>
        <v>0</v>
      </c>
      <c r="N44">
        <f ca="1">VLOOKUP($C44,INDIRECT("'"&amp;N$2&amp;"'"&amp;"!Q3:V59"),5,FALSE)</f>
        <v>0</v>
      </c>
      <c r="O44">
        <f ca="1">VLOOKUP($C44,INDIRECT("'"&amp;O$2&amp;"'"&amp;"!Q3:V59"),5,FALSE)</f>
        <v>0</v>
      </c>
      <c r="P44">
        <f ca="1">VLOOKUP($C44,INDIRECT("'"&amp;P$2&amp;"'"&amp;"!Q3:V59"),5,FALSE)</f>
        <v>0</v>
      </c>
      <c r="Q44">
        <f ca="1">VLOOKUP($C44,INDIRECT("'"&amp;Q$2&amp;"'"&amp;"!Q3:V59"),5,FALSE)</f>
        <v>0</v>
      </c>
      <c r="R44">
        <f ca="1">VLOOKUP($C44,INDIRECT("'"&amp;R$2&amp;"'"&amp;"!Q3:V59"),5,FALSE)</f>
        <v>0</v>
      </c>
      <c r="S44">
        <f ca="1">VLOOKUP($C44,INDIRECT("'"&amp;S$2&amp;"'"&amp;"!Q3:V59"),5,FALSE)</f>
        <v>0</v>
      </c>
      <c r="T44">
        <f ca="1">VLOOKUP($C44,INDIRECT("'"&amp;T$2&amp;"'"&amp;"!Q3:V59"),5,FALSE)</f>
        <v>0</v>
      </c>
      <c r="U44">
        <f ca="1">VLOOKUP($C44,INDIRECT("'"&amp;U$2&amp;"'"&amp;"!Q3:V59"),5,FALSE)</f>
        <v>0</v>
      </c>
      <c r="V44">
        <f ca="1">VLOOKUP($C44,INDIRECT("'"&amp;V$2&amp;"'"&amp;"!Q3:V59"),5,FALSE)</f>
        <v>0</v>
      </c>
      <c r="W44">
        <f ca="1">VLOOKUP($C44,INDIRECT("'"&amp;W$2&amp;"'"&amp;"!Q3:V59"),5,FALSE)</f>
        <v>0</v>
      </c>
      <c r="X44">
        <f ca="1">VLOOKUP($C44,INDIRECT("'"&amp;X$2&amp;"'"&amp;"!Q3:V59"),5,FALSE)</f>
        <v>0</v>
      </c>
      <c r="Y44">
        <f ca="1">VLOOKUP($C44,INDIRECT("'"&amp;Y$2&amp;"'"&amp;"!Q3:V59"),5,FALSE)</f>
        <v>0</v>
      </c>
      <c r="Z44">
        <f ca="1">VLOOKUP($C44,INDIRECT("'"&amp;Z$2&amp;"'"&amp;"!Q3:V59"),5,FALSE)</f>
        <v>0</v>
      </c>
      <c r="AA44" s="8">
        <f ca="1">VLOOKUP($C44,INDIRECT("'"&amp;L$2&amp;"'"&amp;"!Q3:V59"),6,FALSE)</f>
        <v>0</v>
      </c>
      <c r="AB44">
        <f ca="1">VLOOKUP($C44,INDIRECT("'"&amp;O$2&amp;"'"&amp;"!Q3:V59"),6,FALSE)</f>
        <v>0</v>
      </c>
      <c r="AC44">
        <f ca="1">VLOOKUP($C44,INDIRECT("'"&amp;M$2&amp;"'"&amp;"!Q3:V59"),6,FALSE)</f>
        <v>0</v>
      </c>
      <c r="AD44">
        <f ca="1">VLOOKUP($C44,INDIRECT("'"&amp;N$2&amp;"'"&amp;"!Q3:V59"),6,FALSE)</f>
        <v>0</v>
      </c>
      <c r="AE44">
        <f ca="1">VLOOKUP($C44,INDIRECT("'"&amp;P$2&amp;"'"&amp;"!Q3:V59"),6,FALSE)</f>
        <v>0</v>
      </c>
      <c r="AF44">
        <f ca="1">VLOOKUP($C44,INDIRECT("'"&amp;Q$2&amp;"'"&amp;"!Q3:V59"),6,FALSE)</f>
        <v>0</v>
      </c>
      <c r="AG44">
        <f ca="1">VLOOKUP($C44,INDIRECT("'"&amp;R$2&amp;"'"&amp;"!Q3:V59"),6,FALSE)</f>
        <v>0</v>
      </c>
      <c r="AH44">
        <f ca="1">VLOOKUP($C44,INDIRECT("'"&amp;S$2&amp;"'"&amp;"!Q3:V59"),6,FALSE)</f>
        <v>0</v>
      </c>
      <c r="AI44">
        <f ca="1">VLOOKUP($C44,INDIRECT("'"&amp;T$2&amp;"'"&amp;"!Q3:V59"),6,FALSE)</f>
        <v>0</v>
      </c>
      <c r="AJ44">
        <f ca="1">VLOOKUP($C44,INDIRECT("'"&amp;U$2&amp;"'"&amp;"!Q3:V59"),6,FALSE)</f>
        <v>0</v>
      </c>
      <c r="AK44">
        <f ca="1">VLOOKUP($C44,INDIRECT("'"&amp;V$2&amp;"'"&amp;"!Q3:V59"),6,FALSE)</f>
        <v>0</v>
      </c>
      <c r="AL44">
        <f ca="1">VLOOKUP($C44,INDIRECT("'"&amp;W$2&amp;"'"&amp;"!Q3:V59"),6,FALSE)</f>
        <v>0</v>
      </c>
      <c r="AM44">
        <f ca="1">VLOOKUP($C44,INDIRECT("'"&amp;X$2&amp;"'"&amp;"!Q3:V59"),6,FALSE)</f>
        <v>0</v>
      </c>
      <c r="AN44">
        <f ca="1">VLOOKUP($C44,INDIRECT("'"&amp;Y$2&amp;"'"&amp;"!Q3:V59"),6,FALSE)</f>
        <v>0</v>
      </c>
      <c r="AO44">
        <f ca="1">VLOOKUP($C44,INDIRECT("'"&amp;Z$2&amp;"'"&amp;"!Q3:V59"),6,FALSE)</f>
        <v>0</v>
      </c>
    </row>
    <row r="45" spans="2:41">
      <c r="B45" s="7" t="s">
        <v>784</v>
      </c>
      <c r="C45" s="7" t="s">
        <v>784</v>
      </c>
      <c r="D45" s="15">
        <f ca="1">AVERAGE(L45:Z45)</f>
        <v>0</v>
      </c>
      <c r="E45" s="12" cm="1">
        <f t="array" aca="1" ref="E45" ca="1">AVERAGE(ABS(L45:Z45))</f>
        <v>0</v>
      </c>
      <c r="F45" s="12">
        <f ca="1">_xlfn.STDEV.S(L45:Z45)</f>
        <v>0</v>
      </c>
      <c r="G45" s="12">
        <f ca="1">IFERROR(F45/E45,0)</f>
        <v>0</v>
      </c>
      <c r="H45" s="14">
        <f ca="1">AVERAGE(AA45:AO45)</f>
        <v>0</v>
      </c>
      <c r="I45" s="12">
        <f t="array" aca="1" ref="I45" ca="1">AVERAGE(ABS(AA45:AO45))</f>
        <v>0</v>
      </c>
      <c r="J45" s="12">
        <f ca="1">_xlfn.STDEV.S(AA45:AO45)</f>
        <v>0</v>
      </c>
      <c r="K45" s="12">
        <f ca="1">IFERROR(J45/I45,0)</f>
        <v>0</v>
      </c>
      <c r="L45" s="8">
        <f ca="1">VLOOKUP($C45,INDIRECT("'"&amp;L$2&amp;"'"&amp;"!Q3:V59"),5,FALSE)</f>
        <v>0</v>
      </c>
      <c r="M45">
        <f ca="1">VLOOKUP($C45,INDIRECT("'"&amp;M$2&amp;"'"&amp;"!Q3:V59"),5,FALSE)</f>
        <v>0</v>
      </c>
      <c r="N45">
        <f ca="1">VLOOKUP($C45,INDIRECT("'"&amp;N$2&amp;"'"&amp;"!Q3:V59"),5,FALSE)</f>
        <v>0</v>
      </c>
      <c r="O45">
        <f ca="1">VLOOKUP($C45,INDIRECT("'"&amp;O$2&amp;"'"&amp;"!Q3:V59"),5,FALSE)</f>
        <v>0</v>
      </c>
      <c r="P45">
        <f ca="1">VLOOKUP($C45,INDIRECT("'"&amp;P$2&amp;"'"&amp;"!Q3:V59"),5,FALSE)</f>
        <v>0</v>
      </c>
      <c r="Q45">
        <f ca="1">VLOOKUP($C45,INDIRECT("'"&amp;Q$2&amp;"'"&amp;"!Q3:V59"),5,FALSE)</f>
        <v>0</v>
      </c>
      <c r="R45">
        <f ca="1">VLOOKUP($C45,INDIRECT("'"&amp;R$2&amp;"'"&amp;"!Q3:V59"),5,FALSE)</f>
        <v>0</v>
      </c>
      <c r="S45">
        <f ca="1">VLOOKUP($C45,INDIRECT("'"&amp;S$2&amp;"'"&amp;"!Q3:V59"),5,FALSE)</f>
        <v>0</v>
      </c>
      <c r="T45">
        <f ca="1">VLOOKUP($C45,INDIRECT("'"&amp;T$2&amp;"'"&amp;"!Q3:V59"),5,FALSE)</f>
        <v>0</v>
      </c>
      <c r="U45">
        <f ca="1">VLOOKUP($C45,INDIRECT("'"&amp;U$2&amp;"'"&amp;"!Q3:V59"),5,FALSE)</f>
        <v>0</v>
      </c>
      <c r="V45">
        <f ca="1">VLOOKUP($C45,INDIRECT("'"&amp;V$2&amp;"'"&amp;"!Q3:V59"),5,FALSE)</f>
        <v>0</v>
      </c>
      <c r="W45">
        <f ca="1">VLOOKUP($C45,INDIRECT("'"&amp;W$2&amp;"'"&amp;"!Q3:V59"),5,FALSE)</f>
        <v>0</v>
      </c>
      <c r="X45">
        <f ca="1">VLOOKUP($C45,INDIRECT("'"&amp;X$2&amp;"'"&amp;"!Q3:V59"),5,FALSE)</f>
        <v>0</v>
      </c>
      <c r="Y45">
        <f ca="1">VLOOKUP($C45,INDIRECT("'"&amp;Y$2&amp;"'"&amp;"!Q3:V59"),5,FALSE)</f>
        <v>0</v>
      </c>
      <c r="Z45">
        <f ca="1">VLOOKUP($C45,INDIRECT("'"&amp;Z$2&amp;"'"&amp;"!Q3:V59"),5,FALSE)</f>
        <v>0</v>
      </c>
      <c r="AA45" s="8">
        <f ca="1">VLOOKUP($C45,INDIRECT("'"&amp;L$2&amp;"'"&amp;"!Q3:V59"),6,FALSE)</f>
        <v>0</v>
      </c>
      <c r="AB45">
        <f ca="1">VLOOKUP($C45,INDIRECT("'"&amp;O$2&amp;"'"&amp;"!Q3:V59"),6,FALSE)</f>
        <v>0</v>
      </c>
      <c r="AC45">
        <f ca="1">VLOOKUP($C45,INDIRECT("'"&amp;M$2&amp;"'"&amp;"!Q3:V59"),6,FALSE)</f>
        <v>0</v>
      </c>
      <c r="AD45">
        <f ca="1">VLOOKUP($C45,INDIRECT("'"&amp;N$2&amp;"'"&amp;"!Q3:V59"),6,FALSE)</f>
        <v>0</v>
      </c>
      <c r="AE45">
        <f ca="1">VLOOKUP($C45,INDIRECT("'"&amp;P$2&amp;"'"&amp;"!Q3:V59"),6,FALSE)</f>
        <v>0</v>
      </c>
      <c r="AF45">
        <f ca="1">VLOOKUP($C45,INDIRECT("'"&amp;Q$2&amp;"'"&amp;"!Q3:V59"),6,FALSE)</f>
        <v>0</v>
      </c>
      <c r="AG45">
        <f ca="1">VLOOKUP($C45,INDIRECT("'"&amp;R$2&amp;"'"&amp;"!Q3:V59"),6,FALSE)</f>
        <v>0</v>
      </c>
      <c r="AH45">
        <f ca="1">VLOOKUP($C45,INDIRECT("'"&amp;S$2&amp;"'"&amp;"!Q3:V59"),6,FALSE)</f>
        <v>0</v>
      </c>
      <c r="AI45">
        <f ca="1">VLOOKUP($C45,INDIRECT("'"&amp;T$2&amp;"'"&amp;"!Q3:V59"),6,FALSE)</f>
        <v>0</v>
      </c>
      <c r="AJ45">
        <f ca="1">VLOOKUP($C45,INDIRECT("'"&amp;U$2&amp;"'"&amp;"!Q3:V59"),6,FALSE)</f>
        <v>0</v>
      </c>
      <c r="AK45">
        <f ca="1">VLOOKUP($C45,INDIRECT("'"&amp;V$2&amp;"'"&amp;"!Q3:V59"),6,FALSE)</f>
        <v>0</v>
      </c>
      <c r="AL45">
        <f ca="1">VLOOKUP($C45,INDIRECT("'"&amp;W$2&amp;"'"&amp;"!Q3:V59"),6,FALSE)</f>
        <v>0</v>
      </c>
      <c r="AM45">
        <f ca="1">VLOOKUP($C45,INDIRECT("'"&amp;X$2&amp;"'"&amp;"!Q3:V59"),6,FALSE)</f>
        <v>0</v>
      </c>
      <c r="AN45">
        <f ca="1">VLOOKUP($C45,INDIRECT("'"&amp;Y$2&amp;"'"&amp;"!Q3:V59"),6,FALSE)</f>
        <v>0</v>
      </c>
      <c r="AO45">
        <f ca="1">VLOOKUP($C45,INDIRECT("'"&amp;Z$2&amp;"'"&amp;"!Q3:V59"),6,FALSE)</f>
        <v>0</v>
      </c>
    </row>
    <row r="46" spans="2:41">
      <c r="B46" s="7" t="s">
        <v>763</v>
      </c>
      <c r="C46" s="7" t="s">
        <v>763</v>
      </c>
      <c r="D46" s="15">
        <f ca="1">AVERAGE(L46:Z46)</f>
        <v>0</v>
      </c>
      <c r="E46" s="12" cm="1">
        <f t="array" aca="1" ref="E46" ca="1">AVERAGE(ABS(L46:Z46))</f>
        <v>0</v>
      </c>
      <c r="F46" s="12">
        <f ca="1">_xlfn.STDEV.S(L46:Z46)</f>
        <v>0</v>
      </c>
      <c r="G46" s="12">
        <f ca="1">IFERROR(F46/E46,0)</f>
        <v>0</v>
      </c>
      <c r="H46" s="14">
        <f ca="1">AVERAGE(AA46:AO46)</f>
        <v>0</v>
      </c>
      <c r="I46" s="12">
        <f t="array" aca="1" ref="I46" ca="1">AVERAGE(ABS(AA46:AO46))</f>
        <v>0</v>
      </c>
      <c r="J46" s="12">
        <f ca="1">_xlfn.STDEV.S(AA46:AO46)</f>
        <v>0</v>
      </c>
      <c r="K46" s="12">
        <f ca="1">IFERROR(J46/I46,0)</f>
        <v>0</v>
      </c>
      <c r="L46" s="8">
        <f ca="1">VLOOKUP($C46,INDIRECT("'"&amp;L$2&amp;"'"&amp;"!Q3:V59"),5,FALSE)</f>
        <v>0</v>
      </c>
      <c r="M46">
        <f ca="1">VLOOKUP($C46,INDIRECT("'"&amp;M$2&amp;"'"&amp;"!Q3:V59"),5,FALSE)</f>
        <v>0</v>
      </c>
      <c r="N46">
        <f ca="1">VLOOKUP($C46,INDIRECT("'"&amp;N$2&amp;"'"&amp;"!Q3:V59"),5,FALSE)</f>
        <v>0</v>
      </c>
      <c r="O46">
        <f ca="1">VLOOKUP($C46,INDIRECT("'"&amp;O$2&amp;"'"&amp;"!Q3:V59"),5,FALSE)</f>
        <v>0</v>
      </c>
      <c r="P46">
        <f ca="1">VLOOKUP($C46,INDIRECT("'"&amp;P$2&amp;"'"&amp;"!Q3:V59"),5,FALSE)</f>
        <v>0</v>
      </c>
      <c r="Q46">
        <f ca="1">VLOOKUP($C46,INDIRECT("'"&amp;Q$2&amp;"'"&amp;"!Q3:V59"),5,FALSE)</f>
        <v>0</v>
      </c>
      <c r="R46">
        <f ca="1">VLOOKUP($C46,INDIRECT("'"&amp;R$2&amp;"'"&amp;"!Q3:V59"),5,FALSE)</f>
        <v>0</v>
      </c>
      <c r="S46">
        <f ca="1">VLOOKUP($C46,INDIRECT("'"&amp;S$2&amp;"'"&amp;"!Q3:V59"),5,FALSE)</f>
        <v>0</v>
      </c>
      <c r="T46">
        <f ca="1">VLOOKUP($C46,INDIRECT("'"&amp;T$2&amp;"'"&amp;"!Q3:V59"),5,FALSE)</f>
        <v>0</v>
      </c>
      <c r="U46">
        <f ca="1">VLOOKUP($C46,INDIRECT("'"&amp;U$2&amp;"'"&amp;"!Q3:V59"),5,FALSE)</f>
        <v>0</v>
      </c>
      <c r="V46">
        <f ca="1">VLOOKUP($C46,INDIRECT("'"&amp;V$2&amp;"'"&amp;"!Q3:V59"),5,FALSE)</f>
        <v>0</v>
      </c>
      <c r="W46">
        <f ca="1">VLOOKUP($C46,INDIRECT("'"&amp;W$2&amp;"'"&amp;"!Q3:V59"),5,FALSE)</f>
        <v>0</v>
      </c>
      <c r="X46">
        <f ca="1">VLOOKUP($C46,INDIRECT("'"&amp;X$2&amp;"'"&amp;"!Q3:V59"),5,FALSE)</f>
        <v>0</v>
      </c>
      <c r="Y46">
        <f ca="1">VLOOKUP($C46,INDIRECT("'"&amp;Y$2&amp;"'"&amp;"!Q3:V59"),5,FALSE)</f>
        <v>0</v>
      </c>
      <c r="Z46">
        <f ca="1">VLOOKUP($C46,INDIRECT("'"&amp;Z$2&amp;"'"&amp;"!Q3:V59"),5,FALSE)</f>
        <v>0</v>
      </c>
      <c r="AA46" s="8">
        <f ca="1">VLOOKUP($C46,INDIRECT("'"&amp;L$2&amp;"'"&amp;"!Q3:V59"),6,FALSE)</f>
        <v>0</v>
      </c>
      <c r="AB46">
        <f ca="1">VLOOKUP($C46,INDIRECT("'"&amp;O$2&amp;"'"&amp;"!Q3:V59"),6,FALSE)</f>
        <v>0</v>
      </c>
      <c r="AC46">
        <f ca="1">VLOOKUP($C46,INDIRECT("'"&amp;M$2&amp;"'"&amp;"!Q3:V59"),6,FALSE)</f>
        <v>0</v>
      </c>
      <c r="AD46">
        <f ca="1">VLOOKUP($C46,INDIRECT("'"&amp;N$2&amp;"'"&amp;"!Q3:V59"),6,FALSE)</f>
        <v>0</v>
      </c>
      <c r="AE46">
        <f ca="1">VLOOKUP($C46,INDIRECT("'"&amp;P$2&amp;"'"&amp;"!Q3:V59"),6,FALSE)</f>
        <v>0</v>
      </c>
      <c r="AF46">
        <f ca="1">VLOOKUP($C46,INDIRECT("'"&amp;Q$2&amp;"'"&amp;"!Q3:V59"),6,FALSE)</f>
        <v>0</v>
      </c>
      <c r="AG46">
        <f ca="1">VLOOKUP($C46,INDIRECT("'"&amp;R$2&amp;"'"&amp;"!Q3:V59"),6,FALSE)</f>
        <v>0</v>
      </c>
      <c r="AH46">
        <f ca="1">VLOOKUP($C46,INDIRECT("'"&amp;S$2&amp;"'"&amp;"!Q3:V59"),6,FALSE)</f>
        <v>0</v>
      </c>
      <c r="AI46">
        <f ca="1">VLOOKUP($C46,INDIRECT("'"&amp;T$2&amp;"'"&amp;"!Q3:V59"),6,FALSE)</f>
        <v>0</v>
      </c>
      <c r="AJ46">
        <f ca="1">VLOOKUP($C46,INDIRECT("'"&amp;U$2&amp;"'"&amp;"!Q3:V59"),6,FALSE)</f>
        <v>0</v>
      </c>
      <c r="AK46">
        <f ca="1">VLOOKUP($C46,INDIRECT("'"&amp;V$2&amp;"'"&amp;"!Q3:V59"),6,FALSE)</f>
        <v>0</v>
      </c>
      <c r="AL46">
        <f ca="1">VLOOKUP($C46,INDIRECT("'"&amp;W$2&amp;"'"&amp;"!Q3:V59"),6,FALSE)</f>
        <v>0</v>
      </c>
      <c r="AM46">
        <f ca="1">VLOOKUP($C46,INDIRECT("'"&amp;X$2&amp;"'"&amp;"!Q3:V59"),6,FALSE)</f>
        <v>0</v>
      </c>
      <c r="AN46">
        <f ca="1">VLOOKUP($C46,INDIRECT("'"&amp;Y$2&amp;"'"&amp;"!Q3:V59"),6,FALSE)</f>
        <v>0</v>
      </c>
      <c r="AO46">
        <f ca="1">VLOOKUP($C46,INDIRECT("'"&amp;Z$2&amp;"'"&amp;"!Q3:V59"),6,FALSE)</f>
        <v>0</v>
      </c>
    </row>
    <row r="47" spans="2:41">
      <c r="B47" s="7" t="s">
        <v>748</v>
      </c>
      <c r="C47" s="7" t="s">
        <v>748</v>
      </c>
      <c r="D47" s="15">
        <f ca="1">AVERAGE(L47:Z47)</f>
        <v>0</v>
      </c>
      <c r="E47" s="12" cm="1">
        <f t="array" aca="1" ref="E47" ca="1">AVERAGE(ABS(L47:Z47))</f>
        <v>0</v>
      </c>
      <c r="F47" s="12">
        <f ca="1">_xlfn.STDEV.S(L47:Z47)</f>
        <v>0</v>
      </c>
      <c r="G47" s="12">
        <f ca="1">IFERROR(F47/E47,0)</f>
        <v>0</v>
      </c>
      <c r="H47" s="14">
        <f ca="1">AVERAGE(AA47:AO47)</f>
        <v>0</v>
      </c>
      <c r="I47" s="12">
        <f t="array" aca="1" ref="I47" ca="1">AVERAGE(ABS(AA47:AO47))</f>
        <v>0</v>
      </c>
      <c r="J47" s="12">
        <f ca="1">_xlfn.STDEV.S(AA47:AO47)</f>
        <v>0</v>
      </c>
      <c r="K47" s="12">
        <f ca="1">IFERROR(J47/I47,0)</f>
        <v>0</v>
      </c>
      <c r="L47" s="8">
        <f ca="1">VLOOKUP($C47,INDIRECT("'"&amp;L$2&amp;"'"&amp;"!Q3:V59"),5,FALSE)</f>
        <v>0</v>
      </c>
      <c r="M47">
        <f ca="1">VLOOKUP($C47,INDIRECT("'"&amp;M$2&amp;"'"&amp;"!Q3:V59"),5,FALSE)</f>
        <v>0</v>
      </c>
      <c r="N47">
        <f ca="1">VLOOKUP($C47,INDIRECT("'"&amp;N$2&amp;"'"&amp;"!Q3:V59"),5,FALSE)</f>
        <v>0</v>
      </c>
      <c r="O47">
        <f ca="1">VLOOKUP($C47,INDIRECT("'"&amp;O$2&amp;"'"&amp;"!Q3:V59"),5,FALSE)</f>
        <v>0</v>
      </c>
      <c r="P47">
        <f ca="1">VLOOKUP($C47,INDIRECT("'"&amp;P$2&amp;"'"&amp;"!Q3:V59"),5,FALSE)</f>
        <v>0</v>
      </c>
      <c r="Q47">
        <f ca="1">VLOOKUP($C47,INDIRECT("'"&amp;Q$2&amp;"'"&amp;"!Q3:V59"),5,FALSE)</f>
        <v>0</v>
      </c>
      <c r="R47">
        <f ca="1">VLOOKUP($C47,INDIRECT("'"&amp;R$2&amp;"'"&amp;"!Q3:V59"),5,FALSE)</f>
        <v>0</v>
      </c>
      <c r="S47">
        <f ca="1">VLOOKUP($C47,INDIRECT("'"&amp;S$2&amp;"'"&amp;"!Q3:V59"),5,FALSE)</f>
        <v>0</v>
      </c>
      <c r="T47">
        <f ca="1">VLOOKUP($C47,INDIRECT("'"&amp;T$2&amp;"'"&amp;"!Q3:V59"),5,FALSE)</f>
        <v>0</v>
      </c>
      <c r="U47">
        <f ca="1">VLOOKUP($C47,INDIRECT("'"&amp;U$2&amp;"'"&amp;"!Q3:V59"),5,FALSE)</f>
        <v>0</v>
      </c>
      <c r="V47">
        <f ca="1">VLOOKUP($C47,INDIRECT("'"&amp;V$2&amp;"'"&amp;"!Q3:V59"),5,FALSE)</f>
        <v>0</v>
      </c>
      <c r="W47">
        <f ca="1">VLOOKUP($C47,INDIRECT("'"&amp;W$2&amp;"'"&amp;"!Q3:V59"),5,FALSE)</f>
        <v>0</v>
      </c>
      <c r="X47">
        <f ca="1">VLOOKUP($C47,INDIRECT("'"&amp;X$2&amp;"'"&amp;"!Q3:V59"),5,FALSE)</f>
        <v>0</v>
      </c>
      <c r="Y47">
        <f ca="1">VLOOKUP($C47,INDIRECT("'"&amp;Y$2&amp;"'"&amp;"!Q3:V59"),5,FALSE)</f>
        <v>0</v>
      </c>
      <c r="Z47">
        <f ca="1">VLOOKUP($C47,INDIRECT("'"&amp;Z$2&amp;"'"&amp;"!Q3:V59"),5,FALSE)</f>
        <v>0</v>
      </c>
      <c r="AA47" s="8">
        <f ca="1">VLOOKUP($C47,INDIRECT("'"&amp;L$2&amp;"'"&amp;"!Q3:V59"),6,FALSE)</f>
        <v>0</v>
      </c>
      <c r="AB47">
        <f ca="1">VLOOKUP($C47,INDIRECT("'"&amp;O$2&amp;"'"&amp;"!Q3:V59"),6,FALSE)</f>
        <v>0</v>
      </c>
      <c r="AC47">
        <f ca="1">VLOOKUP($C47,INDIRECT("'"&amp;M$2&amp;"'"&amp;"!Q3:V59"),6,FALSE)</f>
        <v>0</v>
      </c>
      <c r="AD47">
        <f ca="1">VLOOKUP($C47,INDIRECT("'"&amp;N$2&amp;"'"&amp;"!Q3:V59"),6,FALSE)</f>
        <v>0</v>
      </c>
      <c r="AE47">
        <f ca="1">VLOOKUP($C47,INDIRECT("'"&amp;P$2&amp;"'"&amp;"!Q3:V59"),6,FALSE)</f>
        <v>0</v>
      </c>
      <c r="AF47">
        <f ca="1">VLOOKUP($C47,INDIRECT("'"&amp;Q$2&amp;"'"&amp;"!Q3:V59"),6,FALSE)</f>
        <v>0</v>
      </c>
      <c r="AG47">
        <f ca="1">VLOOKUP($C47,INDIRECT("'"&amp;R$2&amp;"'"&amp;"!Q3:V59"),6,FALSE)</f>
        <v>0</v>
      </c>
      <c r="AH47">
        <f ca="1">VLOOKUP($C47,INDIRECT("'"&amp;S$2&amp;"'"&amp;"!Q3:V59"),6,FALSE)</f>
        <v>0</v>
      </c>
      <c r="AI47">
        <f ca="1">VLOOKUP($C47,INDIRECT("'"&amp;T$2&amp;"'"&amp;"!Q3:V59"),6,FALSE)</f>
        <v>0</v>
      </c>
      <c r="AJ47">
        <f ca="1">VLOOKUP($C47,INDIRECT("'"&amp;U$2&amp;"'"&amp;"!Q3:V59"),6,FALSE)</f>
        <v>0</v>
      </c>
      <c r="AK47">
        <f ca="1">VLOOKUP($C47,INDIRECT("'"&amp;V$2&amp;"'"&amp;"!Q3:V59"),6,FALSE)</f>
        <v>0</v>
      </c>
      <c r="AL47">
        <f ca="1">VLOOKUP($C47,INDIRECT("'"&amp;W$2&amp;"'"&amp;"!Q3:V59"),6,FALSE)</f>
        <v>0</v>
      </c>
      <c r="AM47">
        <f ca="1">VLOOKUP($C47,INDIRECT("'"&amp;X$2&amp;"'"&amp;"!Q3:V59"),6,FALSE)</f>
        <v>0</v>
      </c>
      <c r="AN47">
        <f ca="1">VLOOKUP($C47,INDIRECT("'"&amp;Y$2&amp;"'"&amp;"!Q3:V59"),6,FALSE)</f>
        <v>0</v>
      </c>
      <c r="AO47">
        <f ca="1">VLOOKUP($C47,INDIRECT("'"&amp;Z$2&amp;"'"&amp;"!Q3:V59"),6,FALSE)</f>
        <v>0</v>
      </c>
    </row>
    <row r="48" spans="2:41">
      <c r="B48" s="7" t="s">
        <v>776</v>
      </c>
      <c r="C48" s="7" t="s">
        <v>776</v>
      </c>
      <c r="D48" s="15">
        <f ca="1">AVERAGE(L48:Z48)</f>
        <v>0</v>
      </c>
      <c r="E48" s="12" cm="1">
        <f t="array" aca="1" ref="E48" ca="1">AVERAGE(ABS(L48:Z48))</f>
        <v>0</v>
      </c>
      <c r="F48" s="12">
        <f ca="1">_xlfn.STDEV.S(L48:Z48)</f>
        <v>0</v>
      </c>
      <c r="G48" s="12">
        <f ca="1">IFERROR(F48/E48,0)</f>
        <v>0</v>
      </c>
      <c r="H48" s="14">
        <f ca="1">AVERAGE(AA48:AO48)</f>
        <v>0</v>
      </c>
      <c r="I48" s="12">
        <f t="array" aca="1" ref="I48" ca="1">AVERAGE(ABS(AA48:AO48))</f>
        <v>0</v>
      </c>
      <c r="J48" s="12">
        <f ca="1">_xlfn.STDEV.S(AA48:AO48)</f>
        <v>0</v>
      </c>
      <c r="K48" s="12">
        <f ca="1">IFERROR(J48/I48,0)</f>
        <v>0</v>
      </c>
      <c r="L48" s="8">
        <f ca="1">VLOOKUP($C48,INDIRECT("'"&amp;L$2&amp;"'"&amp;"!Q3:V59"),5,FALSE)</f>
        <v>0</v>
      </c>
      <c r="M48">
        <f ca="1">VLOOKUP($C48,INDIRECT("'"&amp;M$2&amp;"'"&amp;"!Q3:V59"),5,FALSE)</f>
        <v>0</v>
      </c>
      <c r="N48">
        <f ca="1">VLOOKUP($C48,INDIRECT("'"&amp;N$2&amp;"'"&amp;"!Q3:V59"),5,FALSE)</f>
        <v>0</v>
      </c>
      <c r="O48">
        <f ca="1">VLOOKUP($C48,INDIRECT("'"&amp;O$2&amp;"'"&amp;"!Q3:V59"),5,FALSE)</f>
        <v>0</v>
      </c>
      <c r="P48">
        <f ca="1">VLOOKUP($C48,INDIRECT("'"&amp;P$2&amp;"'"&amp;"!Q3:V59"),5,FALSE)</f>
        <v>0</v>
      </c>
      <c r="Q48">
        <f ca="1">VLOOKUP($C48,INDIRECT("'"&amp;Q$2&amp;"'"&amp;"!Q3:V59"),5,FALSE)</f>
        <v>0</v>
      </c>
      <c r="R48">
        <f ca="1">VLOOKUP($C48,INDIRECT("'"&amp;R$2&amp;"'"&amp;"!Q3:V59"),5,FALSE)</f>
        <v>0</v>
      </c>
      <c r="S48">
        <f ca="1">VLOOKUP($C48,INDIRECT("'"&amp;S$2&amp;"'"&amp;"!Q3:V59"),5,FALSE)</f>
        <v>0</v>
      </c>
      <c r="T48">
        <f ca="1">VLOOKUP($C48,INDIRECT("'"&amp;T$2&amp;"'"&amp;"!Q3:V59"),5,FALSE)</f>
        <v>0</v>
      </c>
      <c r="U48">
        <f ca="1">VLOOKUP($C48,INDIRECT("'"&amp;U$2&amp;"'"&amp;"!Q3:V59"),5,FALSE)</f>
        <v>0</v>
      </c>
      <c r="V48">
        <f ca="1">VLOOKUP($C48,INDIRECT("'"&amp;V$2&amp;"'"&amp;"!Q3:V59"),5,FALSE)</f>
        <v>0</v>
      </c>
      <c r="W48">
        <f ca="1">VLOOKUP($C48,INDIRECT("'"&amp;W$2&amp;"'"&amp;"!Q3:V59"),5,FALSE)</f>
        <v>0</v>
      </c>
      <c r="X48">
        <f ca="1">VLOOKUP($C48,INDIRECT("'"&amp;X$2&amp;"'"&amp;"!Q3:V59"),5,FALSE)</f>
        <v>0</v>
      </c>
      <c r="Y48">
        <f ca="1">VLOOKUP($C48,INDIRECT("'"&amp;Y$2&amp;"'"&amp;"!Q3:V59"),5,FALSE)</f>
        <v>0</v>
      </c>
      <c r="Z48">
        <f ca="1">VLOOKUP($C48,INDIRECT("'"&amp;Z$2&amp;"'"&amp;"!Q3:V59"),5,FALSE)</f>
        <v>0</v>
      </c>
      <c r="AA48" s="8">
        <f ca="1">VLOOKUP($C48,INDIRECT("'"&amp;L$2&amp;"'"&amp;"!Q3:V59"),6,FALSE)</f>
        <v>0</v>
      </c>
      <c r="AB48">
        <f ca="1">VLOOKUP($C48,INDIRECT("'"&amp;O$2&amp;"'"&amp;"!Q3:V59"),6,FALSE)</f>
        <v>0</v>
      </c>
      <c r="AC48">
        <f ca="1">VLOOKUP($C48,INDIRECT("'"&amp;M$2&amp;"'"&amp;"!Q3:V59"),6,FALSE)</f>
        <v>0</v>
      </c>
      <c r="AD48">
        <f ca="1">VLOOKUP($C48,INDIRECT("'"&amp;N$2&amp;"'"&amp;"!Q3:V59"),6,FALSE)</f>
        <v>0</v>
      </c>
      <c r="AE48">
        <f ca="1">VLOOKUP($C48,INDIRECT("'"&amp;P$2&amp;"'"&amp;"!Q3:V59"),6,FALSE)</f>
        <v>0</v>
      </c>
      <c r="AF48">
        <f ca="1">VLOOKUP($C48,INDIRECT("'"&amp;Q$2&amp;"'"&amp;"!Q3:V59"),6,FALSE)</f>
        <v>0</v>
      </c>
      <c r="AG48">
        <f ca="1">VLOOKUP($C48,INDIRECT("'"&amp;R$2&amp;"'"&amp;"!Q3:V59"),6,FALSE)</f>
        <v>0</v>
      </c>
      <c r="AH48">
        <f ca="1">VLOOKUP($C48,INDIRECT("'"&amp;S$2&amp;"'"&amp;"!Q3:V59"),6,FALSE)</f>
        <v>0</v>
      </c>
      <c r="AI48">
        <f ca="1">VLOOKUP($C48,INDIRECT("'"&amp;T$2&amp;"'"&amp;"!Q3:V59"),6,FALSE)</f>
        <v>0</v>
      </c>
      <c r="AJ48">
        <f ca="1">VLOOKUP($C48,INDIRECT("'"&amp;U$2&amp;"'"&amp;"!Q3:V59"),6,FALSE)</f>
        <v>0</v>
      </c>
      <c r="AK48">
        <f ca="1">VLOOKUP($C48,INDIRECT("'"&amp;V$2&amp;"'"&amp;"!Q3:V59"),6,FALSE)</f>
        <v>0</v>
      </c>
      <c r="AL48">
        <f ca="1">VLOOKUP($C48,INDIRECT("'"&amp;W$2&amp;"'"&amp;"!Q3:V59"),6,FALSE)</f>
        <v>0</v>
      </c>
      <c r="AM48">
        <f ca="1">VLOOKUP($C48,INDIRECT("'"&amp;X$2&amp;"'"&amp;"!Q3:V59"),6,FALSE)</f>
        <v>0</v>
      </c>
      <c r="AN48">
        <f ca="1">VLOOKUP($C48,INDIRECT("'"&amp;Y$2&amp;"'"&amp;"!Q3:V59"),6,FALSE)</f>
        <v>0</v>
      </c>
      <c r="AO48">
        <f ca="1">VLOOKUP($C48,INDIRECT("'"&amp;Z$2&amp;"'"&amp;"!Q3:V59"),6,FALSE)</f>
        <v>0</v>
      </c>
    </row>
    <row r="49" spans="2:41">
      <c r="B49" s="7" t="s">
        <v>760</v>
      </c>
      <c r="C49" s="7" t="s">
        <v>760</v>
      </c>
      <c r="D49" s="15">
        <f ca="1">AVERAGE(L49:Z49)</f>
        <v>0</v>
      </c>
      <c r="E49" s="12" cm="1">
        <f t="array" aca="1" ref="E49" ca="1">AVERAGE(ABS(L49:Z49))</f>
        <v>0</v>
      </c>
      <c r="F49" s="12">
        <f ca="1">_xlfn.STDEV.S(L49:Z49)</f>
        <v>0</v>
      </c>
      <c r="G49" s="12">
        <f ca="1">IFERROR(F49/E49,0)</f>
        <v>0</v>
      </c>
      <c r="H49" s="14">
        <f ca="1">AVERAGE(AA49:AO49)</f>
        <v>0</v>
      </c>
      <c r="I49" s="12">
        <f t="array" aca="1" ref="I49" ca="1">AVERAGE(ABS(AA49:AO49))</f>
        <v>0</v>
      </c>
      <c r="J49" s="12">
        <f ca="1">_xlfn.STDEV.S(AA49:AO49)</f>
        <v>0</v>
      </c>
      <c r="K49" s="12">
        <f ca="1">IFERROR(J49/I49,0)</f>
        <v>0</v>
      </c>
      <c r="L49" s="8">
        <f ca="1">VLOOKUP($C49,INDIRECT("'"&amp;L$2&amp;"'"&amp;"!Q3:V59"),5,FALSE)</f>
        <v>0</v>
      </c>
      <c r="M49">
        <f ca="1">VLOOKUP($C49,INDIRECT("'"&amp;M$2&amp;"'"&amp;"!Q3:V59"),5,FALSE)</f>
        <v>0</v>
      </c>
      <c r="N49">
        <f ca="1">VLOOKUP($C49,INDIRECT("'"&amp;N$2&amp;"'"&amp;"!Q3:V59"),5,FALSE)</f>
        <v>0</v>
      </c>
      <c r="O49">
        <f ca="1">VLOOKUP($C49,INDIRECT("'"&amp;O$2&amp;"'"&amp;"!Q3:V59"),5,FALSE)</f>
        <v>0</v>
      </c>
      <c r="P49">
        <f ca="1">VLOOKUP($C49,INDIRECT("'"&amp;P$2&amp;"'"&amp;"!Q3:V59"),5,FALSE)</f>
        <v>0</v>
      </c>
      <c r="Q49">
        <f ca="1">VLOOKUP($C49,INDIRECT("'"&amp;Q$2&amp;"'"&amp;"!Q3:V59"),5,FALSE)</f>
        <v>0</v>
      </c>
      <c r="R49">
        <f ca="1">VLOOKUP($C49,INDIRECT("'"&amp;R$2&amp;"'"&amp;"!Q3:V59"),5,FALSE)</f>
        <v>0</v>
      </c>
      <c r="S49">
        <f ca="1">VLOOKUP($C49,INDIRECT("'"&amp;S$2&amp;"'"&amp;"!Q3:V59"),5,FALSE)</f>
        <v>0</v>
      </c>
      <c r="T49">
        <f ca="1">VLOOKUP($C49,INDIRECT("'"&amp;T$2&amp;"'"&amp;"!Q3:V59"),5,FALSE)</f>
        <v>0</v>
      </c>
      <c r="U49">
        <f ca="1">VLOOKUP($C49,INDIRECT("'"&amp;U$2&amp;"'"&amp;"!Q3:V59"),5,FALSE)</f>
        <v>0</v>
      </c>
      <c r="V49">
        <f ca="1">VLOOKUP($C49,INDIRECT("'"&amp;V$2&amp;"'"&amp;"!Q3:V59"),5,FALSE)</f>
        <v>0</v>
      </c>
      <c r="W49">
        <f ca="1">VLOOKUP($C49,INDIRECT("'"&amp;W$2&amp;"'"&amp;"!Q3:V59"),5,FALSE)</f>
        <v>0</v>
      </c>
      <c r="X49">
        <f ca="1">VLOOKUP($C49,INDIRECT("'"&amp;X$2&amp;"'"&amp;"!Q3:V59"),5,FALSE)</f>
        <v>0</v>
      </c>
      <c r="Y49">
        <f ca="1">VLOOKUP($C49,INDIRECT("'"&amp;Y$2&amp;"'"&amp;"!Q3:V59"),5,FALSE)</f>
        <v>0</v>
      </c>
      <c r="Z49">
        <f ca="1">VLOOKUP($C49,INDIRECT("'"&amp;Z$2&amp;"'"&amp;"!Q3:V59"),5,FALSE)</f>
        <v>0</v>
      </c>
      <c r="AA49" s="8">
        <f ca="1">VLOOKUP($C49,INDIRECT("'"&amp;L$2&amp;"'"&amp;"!Q3:V59"),6,FALSE)</f>
        <v>0</v>
      </c>
      <c r="AB49">
        <f ca="1">VLOOKUP($C49,INDIRECT("'"&amp;O$2&amp;"'"&amp;"!Q3:V59"),6,FALSE)</f>
        <v>0</v>
      </c>
      <c r="AC49">
        <f ca="1">VLOOKUP($C49,INDIRECT("'"&amp;M$2&amp;"'"&amp;"!Q3:V59"),6,FALSE)</f>
        <v>0</v>
      </c>
      <c r="AD49">
        <f ca="1">VLOOKUP($C49,INDIRECT("'"&amp;N$2&amp;"'"&amp;"!Q3:V59"),6,FALSE)</f>
        <v>0</v>
      </c>
      <c r="AE49">
        <f ca="1">VLOOKUP($C49,INDIRECT("'"&amp;P$2&amp;"'"&amp;"!Q3:V59"),6,FALSE)</f>
        <v>0</v>
      </c>
      <c r="AF49">
        <f ca="1">VLOOKUP($C49,INDIRECT("'"&amp;Q$2&amp;"'"&amp;"!Q3:V59"),6,FALSE)</f>
        <v>0</v>
      </c>
      <c r="AG49">
        <f ca="1">VLOOKUP($C49,INDIRECT("'"&amp;R$2&amp;"'"&amp;"!Q3:V59"),6,FALSE)</f>
        <v>0</v>
      </c>
      <c r="AH49">
        <f ca="1">VLOOKUP($C49,INDIRECT("'"&amp;S$2&amp;"'"&amp;"!Q3:V59"),6,FALSE)</f>
        <v>0</v>
      </c>
      <c r="AI49">
        <f ca="1">VLOOKUP($C49,INDIRECT("'"&amp;T$2&amp;"'"&amp;"!Q3:V59"),6,FALSE)</f>
        <v>0</v>
      </c>
      <c r="AJ49">
        <f ca="1">VLOOKUP($C49,INDIRECT("'"&amp;U$2&amp;"'"&amp;"!Q3:V59"),6,FALSE)</f>
        <v>0</v>
      </c>
      <c r="AK49">
        <f ca="1">VLOOKUP($C49,INDIRECT("'"&amp;V$2&amp;"'"&amp;"!Q3:V59"),6,FALSE)</f>
        <v>0</v>
      </c>
      <c r="AL49">
        <f ca="1">VLOOKUP($C49,INDIRECT("'"&amp;W$2&amp;"'"&amp;"!Q3:V59"),6,FALSE)</f>
        <v>0</v>
      </c>
      <c r="AM49">
        <f ca="1">VLOOKUP($C49,INDIRECT("'"&amp;X$2&amp;"'"&amp;"!Q3:V59"),6,FALSE)</f>
        <v>0</v>
      </c>
      <c r="AN49">
        <f ca="1">VLOOKUP($C49,INDIRECT("'"&amp;Y$2&amp;"'"&amp;"!Q3:V59"),6,FALSE)</f>
        <v>0</v>
      </c>
      <c r="AO49">
        <f ca="1">VLOOKUP($C49,INDIRECT("'"&amp;Z$2&amp;"'"&amp;"!Q3:V59"),6,FALSE)</f>
        <v>0</v>
      </c>
    </row>
    <row r="50" spans="2:41">
      <c r="B50" s="7" t="s">
        <v>753</v>
      </c>
      <c r="C50" s="7" t="s">
        <v>753</v>
      </c>
      <c r="D50" s="15">
        <f ca="1">AVERAGE(L50:Z50)</f>
        <v>0</v>
      </c>
      <c r="E50" s="12" cm="1">
        <f t="array" aca="1" ref="E50" ca="1">AVERAGE(ABS(L50:Z50))</f>
        <v>0</v>
      </c>
      <c r="F50" s="12">
        <f ca="1">_xlfn.STDEV.S(L50:Z50)</f>
        <v>0</v>
      </c>
      <c r="G50" s="12">
        <f ca="1">IFERROR(F50/E50,0)</f>
        <v>0</v>
      </c>
      <c r="H50" s="14">
        <f ca="1">AVERAGE(AA50:AO50)</f>
        <v>0</v>
      </c>
      <c r="I50" s="12">
        <f t="array" aca="1" ref="I50" ca="1">AVERAGE(ABS(AA50:AO50))</f>
        <v>0</v>
      </c>
      <c r="J50" s="12">
        <f ca="1">_xlfn.STDEV.S(AA50:AO50)</f>
        <v>0</v>
      </c>
      <c r="K50" s="12">
        <f ca="1">IFERROR(J50/I50,0)</f>
        <v>0</v>
      </c>
      <c r="L50" s="8">
        <f ca="1">VLOOKUP($C50,INDIRECT("'"&amp;L$2&amp;"'"&amp;"!Q3:V59"),5,FALSE)</f>
        <v>0</v>
      </c>
      <c r="M50">
        <f ca="1">VLOOKUP($C50,INDIRECT("'"&amp;M$2&amp;"'"&amp;"!Q3:V59"),5,FALSE)</f>
        <v>0</v>
      </c>
      <c r="N50">
        <f ca="1">VLOOKUP($C50,INDIRECT("'"&amp;N$2&amp;"'"&amp;"!Q3:V59"),5,FALSE)</f>
        <v>0</v>
      </c>
      <c r="O50">
        <f ca="1">VLOOKUP($C50,INDIRECT("'"&amp;O$2&amp;"'"&amp;"!Q3:V59"),5,FALSE)</f>
        <v>0</v>
      </c>
      <c r="P50">
        <f ca="1">VLOOKUP($C50,INDIRECT("'"&amp;P$2&amp;"'"&amp;"!Q3:V59"),5,FALSE)</f>
        <v>0</v>
      </c>
      <c r="Q50">
        <f ca="1">VLOOKUP($C50,INDIRECT("'"&amp;Q$2&amp;"'"&amp;"!Q3:V59"),5,FALSE)</f>
        <v>0</v>
      </c>
      <c r="R50">
        <f ca="1">VLOOKUP($C50,INDIRECT("'"&amp;R$2&amp;"'"&amp;"!Q3:V59"),5,FALSE)</f>
        <v>0</v>
      </c>
      <c r="S50">
        <f ca="1">VLOOKUP($C50,INDIRECT("'"&amp;S$2&amp;"'"&amp;"!Q3:V59"),5,FALSE)</f>
        <v>0</v>
      </c>
      <c r="T50">
        <f ca="1">VLOOKUP($C50,INDIRECT("'"&amp;T$2&amp;"'"&amp;"!Q3:V59"),5,FALSE)</f>
        <v>0</v>
      </c>
      <c r="U50">
        <f ca="1">VLOOKUP($C50,INDIRECT("'"&amp;U$2&amp;"'"&amp;"!Q3:V59"),5,FALSE)</f>
        <v>0</v>
      </c>
      <c r="V50">
        <f ca="1">VLOOKUP($C50,INDIRECT("'"&amp;V$2&amp;"'"&amp;"!Q3:V59"),5,FALSE)</f>
        <v>0</v>
      </c>
      <c r="W50">
        <f ca="1">VLOOKUP($C50,INDIRECT("'"&amp;W$2&amp;"'"&amp;"!Q3:V59"),5,FALSE)</f>
        <v>0</v>
      </c>
      <c r="X50">
        <f ca="1">VLOOKUP($C50,INDIRECT("'"&amp;X$2&amp;"'"&amp;"!Q3:V59"),5,FALSE)</f>
        <v>0</v>
      </c>
      <c r="Y50">
        <f ca="1">VLOOKUP($C50,INDIRECT("'"&amp;Y$2&amp;"'"&amp;"!Q3:V59"),5,FALSE)</f>
        <v>0</v>
      </c>
      <c r="Z50">
        <f ca="1">VLOOKUP($C50,INDIRECT("'"&amp;Z$2&amp;"'"&amp;"!Q3:V59"),5,FALSE)</f>
        <v>0</v>
      </c>
      <c r="AA50" s="8">
        <f ca="1">VLOOKUP($C50,INDIRECT("'"&amp;L$2&amp;"'"&amp;"!Q3:V59"),6,FALSE)</f>
        <v>0</v>
      </c>
      <c r="AB50">
        <f ca="1">VLOOKUP($C50,INDIRECT("'"&amp;O$2&amp;"'"&amp;"!Q3:V59"),6,FALSE)</f>
        <v>0</v>
      </c>
      <c r="AC50">
        <f ca="1">VLOOKUP($C50,INDIRECT("'"&amp;M$2&amp;"'"&amp;"!Q3:V59"),6,FALSE)</f>
        <v>0</v>
      </c>
      <c r="AD50">
        <f ca="1">VLOOKUP($C50,INDIRECT("'"&amp;N$2&amp;"'"&amp;"!Q3:V59"),6,FALSE)</f>
        <v>0</v>
      </c>
      <c r="AE50">
        <f ca="1">VLOOKUP($C50,INDIRECT("'"&amp;P$2&amp;"'"&amp;"!Q3:V59"),6,FALSE)</f>
        <v>0</v>
      </c>
      <c r="AF50">
        <f ca="1">VLOOKUP($C50,INDIRECT("'"&amp;Q$2&amp;"'"&amp;"!Q3:V59"),6,FALSE)</f>
        <v>0</v>
      </c>
      <c r="AG50">
        <f ca="1">VLOOKUP($C50,INDIRECT("'"&amp;R$2&amp;"'"&amp;"!Q3:V59"),6,FALSE)</f>
        <v>0</v>
      </c>
      <c r="AH50">
        <f ca="1">VLOOKUP($C50,INDIRECT("'"&amp;S$2&amp;"'"&amp;"!Q3:V59"),6,FALSE)</f>
        <v>0</v>
      </c>
      <c r="AI50">
        <f ca="1">VLOOKUP($C50,INDIRECT("'"&amp;T$2&amp;"'"&amp;"!Q3:V59"),6,FALSE)</f>
        <v>0</v>
      </c>
      <c r="AJ50">
        <f ca="1">VLOOKUP($C50,INDIRECT("'"&amp;U$2&amp;"'"&amp;"!Q3:V59"),6,FALSE)</f>
        <v>0</v>
      </c>
      <c r="AK50">
        <f ca="1">VLOOKUP($C50,INDIRECT("'"&amp;V$2&amp;"'"&amp;"!Q3:V59"),6,FALSE)</f>
        <v>0</v>
      </c>
      <c r="AL50">
        <f ca="1">VLOOKUP($C50,INDIRECT("'"&amp;W$2&amp;"'"&amp;"!Q3:V59"),6,FALSE)</f>
        <v>0</v>
      </c>
      <c r="AM50">
        <f ca="1">VLOOKUP($C50,INDIRECT("'"&amp;X$2&amp;"'"&amp;"!Q3:V59"),6,FALSE)</f>
        <v>0</v>
      </c>
      <c r="AN50">
        <f ca="1">VLOOKUP($C50,INDIRECT("'"&amp;Y$2&amp;"'"&amp;"!Q3:V59"),6,FALSE)</f>
        <v>0</v>
      </c>
      <c r="AO50">
        <f ca="1">VLOOKUP($C50,INDIRECT("'"&amp;Z$2&amp;"'"&amp;"!Q3:V59"),6,FALSE)</f>
        <v>0</v>
      </c>
    </row>
    <row r="51" spans="2:41">
      <c r="B51" s="7" t="s">
        <v>737</v>
      </c>
      <c r="C51" s="7" t="s">
        <v>737</v>
      </c>
      <c r="D51" s="15">
        <f ca="1">AVERAGE(L51:Z51)</f>
        <v>0</v>
      </c>
      <c r="E51" s="12" cm="1">
        <f t="array" aca="1" ref="E51" ca="1">AVERAGE(ABS(L51:Z51))</f>
        <v>0</v>
      </c>
      <c r="F51" s="12">
        <f ca="1">_xlfn.STDEV.S(L51:Z51)</f>
        <v>0</v>
      </c>
      <c r="G51" s="12">
        <f ca="1">IFERROR(F51/E51,0)</f>
        <v>0</v>
      </c>
      <c r="H51" s="14">
        <f ca="1">AVERAGE(AA51:AO51)</f>
        <v>0</v>
      </c>
      <c r="I51" s="12">
        <f t="array" aca="1" ref="I51" ca="1">AVERAGE(ABS(AA51:AO51))</f>
        <v>0</v>
      </c>
      <c r="J51" s="12">
        <f ca="1">_xlfn.STDEV.S(AA51:AO51)</f>
        <v>0</v>
      </c>
      <c r="K51" s="12">
        <f ca="1">IFERROR(J51/I51,0)</f>
        <v>0</v>
      </c>
      <c r="L51" s="8">
        <f ca="1">VLOOKUP($C51,INDIRECT("'"&amp;L$2&amp;"'"&amp;"!Q3:V59"),5,FALSE)</f>
        <v>0</v>
      </c>
      <c r="M51">
        <f ca="1">VLOOKUP($C51,INDIRECT("'"&amp;M$2&amp;"'"&amp;"!Q3:V59"),5,FALSE)</f>
        <v>0</v>
      </c>
      <c r="N51">
        <f ca="1">VLOOKUP($C51,INDIRECT("'"&amp;N$2&amp;"'"&amp;"!Q3:V59"),5,FALSE)</f>
        <v>0</v>
      </c>
      <c r="O51">
        <f ca="1">VLOOKUP($C51,INDIRECT("'"&amp;O$2&amp;"'"&amp;"!Q3:V59"),5,FALSE)</f>
        <v>0</v>
      </c>
      <c r="P51">
        <f ca="1">VLOOKUP($C51,INDIRECT("'"&amp;P$2&amp;"'"&amp;"!Q3:V59"),5,FALSE)</f>
        <v>0</v>
      </c>
      <c r="Q51">
        <f ca="1">VLOOKUP($C51,INDIRECT("'"&amp;Q$2&amp;"'"&amp;"!Q3:V59"),5,FALSE)</f>
        <v>0</v>
      </c>
      <c r="R51">
        <f ca="1">VLOOKUP($C51,INDIRECT("'"&amp;R$2&amp;"'"&amp;"!Q3:V59"),5,FALSE)</f>
        <v>0</v>
      </c>
      <c r="S51">
        <f ca="1">VLOOKUP($C51,INDIRECT("'"&amp;S$2&amp;"'"&amp;"!Q3:V59"),5,FALSE)</f>
        <v>0</v>
      </c>
      <c r="T51">
        <f ca="1">VLOOKUP($C51,INDIRECT("'"&amp;T$2&amp;"'"&amp;"!Q3:V59"),5,FALSE)</f>
        <v>0</v>
      </c>
      <c r="U51">
        <f ca="1">VLOOKUP($C51,INDIRECT("'"&amp;U$2&amp;"'"&amp;"!Q3:V59"),5,FALSE)</f>
        <v>0</v>
      </c>
      <c r="V51">
        <f ca="1">VLOOKUP($C51,INDIRECT("'"&amp;V$2&amp;"'"&amp;"!Q3:V59"),5,FALSE)</f>
        <v>0</v>
      </c>
      <c r="W51">
        <f ca="1">VLOOKUP($C51,INDIRECT("'"&amp;W$2&amp;"'"&amp;"!Q3:V59"),5,FALSE)</f>
        <v>0</v>
      </c>
      <c r="X51">
        <f ca="1">VLOOKUP($C51,INDIRECT("'"&amp;X$2&amp;"'"&amp;"!Q3:V59"),5,FALSE)</f>
        <v>0</v>
      </c>
      <c r="Y51">
        <f ca="1">VLOOKUP($C51,INDIRECT("'"&amp;Y$2&amp;"'"&amp;"!Q3:V59"),5,FALSE)</f>
        <v>0</v>
      </c>
      <c r="Z51">
        <f ca="1">VLOOKUP($C51,INDIRECT("'"&amp;Z$2&amp;"'"&amp;"!Q3:V59"),5,FALSE)</f>
        <v>0</v>
      </c>
      <c r="AA51" s="8">
        <f ca="1">VLOOKUP($C51,INDIRECT("'"&amp;L$2&amp;"'"&amp;"!Q3:V59"),6,FALSE)</f>
        <v>0</v>
      </c>
      <c r="AB51">
        <f ca="1">VLOOKUP($C51,INDIRECT("'"&amp;O$2&amp;"'"&amp;"!Q3:V59"),6,FALSE)</f>
        <v>0</v>
      </c>
      <c r="AC51">
        <f ca="1">VLOOKUP($C51,INDIRECT("'"&amp;M$2&amp;"'"&amp;"!Q3:V59"),6,FALSE)</f>
        <v>0</v>
      </c>
      <c r="AD51">
        <f ca="1">VLOOKUP($C51,INDIRECT("'"&amp;N$2&amp;"'"&amp;"!Q3:V59"),6,FALSE)</f>
        <v>0</v>
      </c>
      <c r="AE51">
        <f ca="1">VLOOKUP($C51,INDIRECT("'"&amp;P$2&amp;"'"&amp;"!Q3:V59"),6,FALSE)</f>
        <v>0</v>
      </c>
      <c r="AF51">
        <f ca="1">VLOOKUP($C51,INDIRECT("'"&amp;Q$2&amp;"'"&amp;"!Q3:V59"),6,FALSE)</f>
        <v>0</v>
      </c>
      <c r="AG51">
        <f ca="1">VLOOKUP($C51,INDIRECT("'"&amp;R$2&amp;"'"&amp;"!Q3:V59"),6,FALSE)</f>
        <v>0</v>
      </c>
      <c r="AH51">
        <f ca="1">VLOOKUP($C51,INDIRECT("'"&amp;S$2&amp;"'"&amp;"!Q3:V59"),6,FALSE)</f>
        <v>0</v>
      </c>
      <c r="AI51">
        <f ca="1">VLOOKUP($C51,INDIRECT("'"&amp;T$2&amp;"'"&amp;"!Q3:V59"),6,FALSE)</f>
        <v>0</v>
      </c>
      <c r="AJ51">
        <f ca="1">VLOOKUP($C51,INDIRECT("'"&amp;U$2&amp;"'"&amp;"!Q3:V59"),6,FALSE)</f>
        <v>0</v>
      </c>
      <c r="AK51">
        <f ca="1">VLOOKUP($C51,INDIRECT("'"&amp;V$2&amp;"'"&amp;"!Q3:V59"),6,FALSE)</f>
        <v>0</v>
      </c>
      <c r="AL51">
        <f ca="1">VLOOKUP($C51,INDIRECT("'"&amp;W$2&amp;"'"&amp;"!Q3:V59"),6,FALSE)</f>
        <v>0</v>
      </c>
      <c r="AM51">
        <f ca="1">VLOOKUP($C51,INDIRECT("'"&amp;X$2&amp;"'"&amp;"!Q3:V59"),6,FALSE)</f>
        <v>0</v>
      </c>
      <c r="AN51">
        <f ca="1">VLOOKUP($C51,INDIRECT("'"&amp;Y$2&amp;"'"&amp;"!Q3:V59"),6,FALSE)</f>
        <v>0</v>
      </c>
      <c r="AO51">
        <f ca="1">VLOOKUP($C51,INDIRECT("'"&amp;Z$2&amp;"'"&amp;"!Q3:V59"),6,FALSE)</f>
        <v>0</v>
      </c>
    </row>
    <row r="52" spans="2:41">
      <c r="B52" s="7" t="s">
        <v>754</v>
      </c>
      <c r="C52" s="7" t="s">
        <v>754</v>
      </c>
      <c r="D52" s="15">
        <f ca="1">AVERAGE(L52:Z52)</f>
        <v>0</v>
      </c>
      <c r="E52" s="12" cm="1">
        <f t="array" aca="1" ref="E52" ca="1">AVERAGE(ABS(L52:Z52))</f>
        <v>0</v>
      </c>
      <c r="F52" s="12">
        <f ca="1">_xlfn.STDEV.S(L52:Z52)</f>
        <v>0</v>
      </c>
      <c r="G52" s="12">
        <f ca="1">IFERROR(F52/E52,0)</f>
        <v>0</v>
      </c>
      <c r="H52" s="14">
        <f ca="1">AVERAGE(AA52:AO52)</f>
        <v>0</v>
      </c>
      <c r="I52" s="12">
        <f t="array" aca="1" ref="I52" ca="1">AVERAGE(ABS(AA52:AO52))</f>
        <v>0</v>
      </c>
      <c r="J52" s="12">
        <f ca="1">_xlfn.STDEV.S(AA52:AO52)</f>
        <v>0</v>
      </c>
      <c r="K52" s="12">
        <f ca="1">IFERROR(J52/I52,0)</f>
        <v>0</v>
      </c>
      <c r="L52" s="8">
        <f ca="1">VLOOKUP($C52,INDIRECT("'"&amp;L$2&amp;"'"&amp;"!Q3:V59"),5,FALSE)</f>
        <v>0</v>
      </c>
      <c r="M52">
        <f ca="1">VLOOKUP($C52,INDIRECT("'"&amp;M$2&amp;"'"&amp;"!Q3:V59"),5,FALSE)</f>
        <v>0</v>
      </c>
      <c r="N52">
        <f ca="1">VLOOKUP($C52,INDIRECT("'"&amp;N$2&amp;"'"&amp;"!Q3:V59"),5,FALSE)</f>
        <v>0</v>
      </c>
      <c r="O52">
        <f ca="1">VLOOKUP($C52,INDIRECT("'"&amp;O$2&amp;"'"&amp;"!Q3:V59"),5,FALSE)</f>
        <v>0</v>
      </c>
      <c r="P52">
        <f ca="1">VLOOKUP($C52,INDIRECT("'"&amp;P$2&amp;"'"&amp;"!Q3:V59"),5,FALSE)</f>
        <v>0</v>
      </c>
      <c r="Q52">
        <f ca="1">VLOOKUP($C52,INDIRECT("'"&amp;Q$2&amp;"'"&amp;"!Q3:V59"),5,FALSE)</f>
        <v>0</v>
      </c>
      <c r="R52">
        <f ca="1">VLOOKUP($C52,INDIRECT("'"&amp;R$2&amp;"'"&amp;"!Q3:V59"),5,FALSE)</f>
        <v>0</v>
      </c>
      <c r="S52">
        <f ca="1">VLOOKUP($C52,INDIRECT("'"&amp;S$2&amp;"'"&amp;"!Q3:V59"),5,FALSE)</f>
        <v>0</v>
      </c>
      <c r="T52">
        <f ca="1">VLOOKUP($C52,INDIRECT("'"&amp;T$2&amp;"'"&amp;"!Q3:V59"),5,FALSE)</f>
        <v>0</v>
      </c>
      <c r="U52">
        <f ca="1">VLOOKUP($C52,INDIRECT("'"&amp;U$2&amp;"'"&amp;"!Q3:V59"),5,FALSE)</f>
        <v>0</v>
      </c>
      <c r="V52">
        <f ca="1">VLOOKUP($C52,INDIRECT("'"&amp;V$2&amp;"'"&amp;"!Q3:V59"),5,FALSE)</f>
        <v>0</v>
      </c>
      <c r="W52">
        <f ca="1">VLOOKUP($C52,INDIRECT("'"&amp;W$2&amp;"'"&amp;"!Q3:V59"),5,FALSE)</f>
        <v>0</v>
      </c>
      <c r="X52">
        <f ca="1">VLOOKUP($C52,INDIRECT("'"&amp;X$2&amp;"'"&amp;"!Q3:V59"),5,FALSE)</f>
        <v>0</v>
      </c>
      <c r="Y52">
        <f ca="1">VLOOKUP($C52,INDIRECT("'"&amp;Y$2&amp;"'"&amp;"!Q3:V59"),5,FALSE)</f>
        <v>0</v>
      </c>
      <c r="Z52">
        <f ca="1">VLOOKUP($C52,INDIRECT("'"&amp;Z$2&amp;"'"&amp;"!Q3:V59"),5,FALSE)</f>
        <v>0</v>
      </c>
      <c r="AA52" s="8">
        <f ca="1">VLOOKUP($C52,INDIRECT("'"&amp;L$2&amp;"'"&amp;"!Q3:V59"),6,FALSE)</f>
        <v>0</v>
      </c>
      <c r="AB52">
        <f ca="1">VLOOKUP($C52,INDIRECT("'"&amp;O$2&amp;"'"&amp;"!Q3:V59"),6,FALSE)</f>
        <v>0</v>
      </c>
      <c r="AC52">
        <f ca="1">VLOOKUP($C52,INDIRECT("'"&amp;M$2&amp;"'"&amp;"!Q3:V59"),6,FALSE)</f>
        <v>0</v>
      </c>
      <c r="AD52">
        <f ca="1">VLOOKUP($C52,INDIRECT("'"&amp;N$2&amp;"'"&amp;"!Q3:V59"),6,FALSE)</f>
        <v>0</v>
      </c>
      <c r="AE52">
        <f ca="1">VLOOKUP($C52,INDIRECT("'"&amp;P$2&amp;"'"&amp;"!Q3:V59"),6,FALSE)</f>
        <v>0</v>
      </c>
      <c r="AF52">
        <f ca="1">VLOOKUP($C52,INDIRECT("'"&amp;Q$2&amp;"'"&amp;"!Q3:V59"),6,FALSE)</f>
        <v>0</v>
      </c>
      <c r="AG52">
        <f ca="1">VLOOKUP($C52,INDIRECT("'"&amp;R$2&amp;"'"&amp;"!Q3:V59"),6,FALSE)</f>
        <v>0</v>
      </c>
      <c r="AH52">
        <f ca="1">VLOOKUP($C52,INDIRECT("'"&amp;S$2&amp;"'"&amp;"!Q3:V59"),6,FALSE)</f>
        <v>0</v>
      </c>
      <c r="AI52">
        <f ca="1">VLOOKUP($C52,INDIRECT("'"&amp;T$2&amp;"'"&amp;"!Q3:V59"),6,FALSE)</f>
        <v>0</v>
      </c>
      <c r="AJ52">
        <f ca="1">VLOOKUP($C52,INDIRECT("'"&amp;U$2&amp;"'"&amp;"!Q3:V59"),6,FALSE)</f>
        <v>0</v>
      </c>
      <c r="AK52">
        <f ca="1">VLOOKUP($C52,INDIRECT("'"&amp;V$2&amp;"'"&amp;"!Q3:V59"),6,FALSE)</f>
        <v>0</v>
      </c>
      <c r="AL52">
        <f ca="1">VLOOKUP($C52,INDIRECT("'"&amp;W$2&amp;"'"&amp;"!Q3:V59"),6,FALSE)</f>
        <v>0</v>
      </c>
      <c r="AM52">
        <f ca="1">VLOOKUP($C52,INDIRECT("'"&amp;X$2&amp;"'"&amp;"!Q3:V59"),6,FALSE)</f>
        <v>0</v>
      </c>
      <c r="AN52">
        <f ca="1">VLOOKUP($C52,INDIRECT("'"&amp;Y$2&amp;"'"&amp;"!Q3:V59"),6,FALSE)</f>
        <v>0</v>
      </c>
      <c r="AO52">
        <f ca="1">VLOOKUP($C52,INDIRECT("'"&amp;Z$2&amp;"'"&amp;"!Q3:V59"),6,FALSE)</f>
        <v>0</v>
      </c>
    </row>
    <row r="53" spans="2:41">
      <c r="B53" s="7" t="s">
        <v>743</v>
      </c>
      <c r="C53" s="7" t="s">
        <v>743</v>
      </c>
      <c r="D53" s="15">
        <f ca="1">AVERAGE(L53:Z53)</f>
        <v>0</v>
      </c>
      <c r="E53" s="12" cm="1">
        <f t="array" aca="1" ref="E53" ca="1">AVERAGE(ABS(L53:Z53))</f>
        <v>0</v>
      </c>
      <c r="F53" s="12">
        <f ca="1">_xlfn.STDEV.S(L53:Z53)</f>
        <v>0</v>
      </c>
      <c r="G53" s="12">
        <f ca="1">IFERROR(F53/E53,0)</f>
        <v>0</v>
      </c>
      <c r="H53" s="14">
        <f ca="1">AVERAGE(AA53:AO53)</f>
        <v>0</v>
      </c>
      <c r="I53" s="12">
        <f t="array" aca="1" ref="I53" ca="1">AVERAGE(ABS(AA53:AO53))</f>
        <v>0</v>
      </c>
      <c r="J53" s="12">
        <f ca="1">_xlfn.STDEV.S(AA53:AO53)</f>
        <v>0</v>
      </c>
      <c r="K53" s="12">
        <f ca="1">IFERROR(J53/I53,0)</f>
        <v>0</v>
      </c>
      <c r="L53" s="8">
        <f ca="1">VLOOKUP($C53,INDIRECT("'"&amp;L$2&amp;"'"&amp;"!Q3:V59"),5,FALSE)</f>
        <v>0</v>
      </c>
      <c r="M53">
        <f ca="1">VLOOKUP($C53,INDIRECT("'"&amp;M$2&amp;"'"&amp;"!Q3:V59"),5,FALSE)</f>
        <v>0</v>
      </c>
      <c r="N53">
        <f ca="1">VLOOKUP($C53,INDIRECT("'"&amp;N$2&amp;"'"&amp;"!Q3:V59"),5,FALSE)</f>
        <v>0</v>
      </c>
      <c r="O53">
        <f ca="1">VLOOKUP($C53,INDIRECT("'"&amp;O$2&amp;"'"&amp;"!Q3:V59"),5,FALSE)</f>
        <v>0</v>
      </c>
      <c r="P53">
        <f ca="1">VLOOKUP($C53,INDIRECT("'"&amp;P$2&amp;"'"&amp;"!Q3:V59"),5,FALSE)</f>
        <v>0</v>
      </c>
      <c r="Q53">
        <f ca="1">VLOOKUP($C53,INDIRECT("'"&amp;Q$2&amp;"'"&amp;"!Q3:V59"),5,FALSE)</f>
        <v>0</v>
      </c>
      <c r="R53">
        <f ca="1">VLOOKUP($C53,INDIRECT("'"&amp;R$2&amp;"'"&amp;"!Q3:V59"),5,FALSE)</f>
        <v>0</v>
      </c>
      <c r="S53">
        <f ca="1">VLOOKUP($C53,INDIRECT("'"&amp;S$2&amp;"'"&amp;"!Q3:V59"),5,FALSE)</f>
        <v>0</v>
      </c>
      <c r="T53">
        <f ca="1">VLOOKUP($C53,INDIRECT("'"&amp;T$2&amp;"'"&amp;"!Q3:V59"),5,FALSE)</f>
        <v>0</v>
      </c>
      <c r="U53">
        <f ca="1">VLOOKUP($C53,INDIRECT("'"&amp;U$2&amp;"'"&amp;"!Q3:V59"),5,FALSE)</f>
        <v>0</v>
      </c>
      <c r="V53">
        <f ca="1">VLOOKUP($C53,INDIRECT("'"&amp;V$2&amp;"'"&amp;"!Q3:V59"),5,FALSE)</f>
        <v>0</v>
      </c>
      <c r="W53">
        <f ca="1">VLOOKUP($C53,INDIRECT("'"&amp;W$2&amp;"'"&amp;"!Q3:V59"),5,FALSE)</f>
        <v>0</v>
      </c>
      <c r="X53">
        <f ca="1">VLOOKUP($C53,INDIRECT("'"&amp;X$2&amp;"'"&amp;"!Q3:V59"),5,FALSE)</f>
        <v>0</v>
      </c>
      <c r="Y53">
        <f ca="1">VLOOKUP($C53,INDIRECT("'"&amp;Y$2&amp;"'"&amp;"!Q3:V59"),5,FALSE)</f>
        <v>0</v>
      </c>
      <c r="Z53">
        <f ca="1">VLOOKUP($C53,INDIRECT("'"&amp;Z$2&amp;"'"&amp;"!Q3:V59"),5,FALSE)</f>
        <v>0</v>
      </c>
      <c r="AA53" s="8">
        <f ca="1">VLOOKUP($C53,INDIRECT("'"&amp;L$2&amp;"'"&amp;"!Q3:V59"),6,FALSE)</f>
        <v>0</v>
      </c>
      <c r="AB53">
        <f ca="1">VLOOKUP($C53,INDIRECT("'"&amp;O$2&amp;"'"&amp;"!Q3:V59"),6,FALSE)</f>
        <v>0</v>
      </c>
      <c r="AC53">
        <f ca="1">VLOOKUP($C53,INDIRECT("'"&amp;M$2&amp;"'"&amp;"!Q3:V59"),6,FALSE)</f>
        <v>0</v>
      </c>
      <c r="AD53">
        <f ca="1">VLOOKUP($C53,INDIRECT("'"&amp;N$2&amp;"'"&amp;"!Q3:V59"),6,FALSE)</f>
        <v>0</v>
      </c>
      <c r="AE53">
        <f ca="1">VLOOKUP($C53,INDIRECT("'"&amp;P$2&amp;"'"&amp;"!Q3:V59"),6,FALSE)</f>
        <v>0</v>
      </c>
      <c r="AF53">
        <f ca="1">VLOOKUP($C53,INDIRECT("'"&amp;Q$2&amp;"'"&amp;"!Q3:V59"),6,FALSE)</f>
        <v>0</v>
      </c>
      <c r="AG53">
        <f ca="1">VLOOKUP($C53,INDIRECT("'"&amp;R$2&amp;"'"&amp;"!Q3:V59"),6,FALSE)</f>
        <v>0</v>
      </c>
      <c r="AH53">
        <f ca="1">VLOOKUP($C53,INDIRECT("'"&amp;S$2&amp;"'"&amp;"!Q3:V59"),6,FALSE)</f>
        <v>0</v>
      </c>
      <c r="AI53">
        <f ca="1">VLOOKUP($C53,INDIRECT("'"&amp;T$2&amp;"'"&amp;"!Q3:V59"),6,FALSE)</f>
        <v>0</v>
      </c>
      <c r="AJ53">
        <f ca="1">VLOOKUP($C53,INDIRECT("'"&amp;U$2&amp;"'"&amp;"!Q3:V59"),6,FALSE)</f>
        <v>0</v>
      </c>
      <c r="AK53">
        <f ca="1">VLOOKUP($C53,INDIRECT("'"&amp;V$2&amp;"'"&amp;"!Q3:V59"),6,FALSE)</f>
        <v>0</v>
      </c>
      <c r="AL53">
        <f ca="1">VLOOKUP($C53,INDIRECT("'"&amp;W$2&amp;"'"&amp;"!Q3:V59"),6,FALSE)</f>
        <v>0</v>
      </c>
      <c r="AM53">
        <f ca="1">VLOOKUP($C53,INDIRECT("'"&amp;X$2&amp;"'"&amp;"!Q3:V59"),6,FALSE)</f>
        <v>0</v>
      </c>
      <c r="AN53">
        <f ca="1">VLOOKUP($C53,INDIRECT("'"&amp;Y$2&amp;"'"&amp;"!Q3:V59"),6,FALSE)</f>
        <v>0</v>
      </c>
      <c r="AO53">
        <f ca="1">VLOOKUP($C53,INDIRECT("'"&amp;Z$2&amp;"'"&amp;"!Q3:V59"),6,FALSE)</f>
        <v>0</v>
      </c>
    </row>
    <row r="54" spans="2:41">
      <c r="B54" s="7" t="s">
        <v>734</v>
      </c>
      <c r="C54" s="7" t="s">
        <v>734</v>
      </c>
      <c r="D54" s="15">
        <f ca="1">AVERAGE(L54:Z54)</f>
        <v>0</v>
      </c>
      <c r="E54" s="12" cm="1">
        <f t="array" aca="1" ref="E54" ca="1">AVERAGE(ABS(L54:Z54))</f>
        <v>0</v>
      </c>
      <c r="F54" s="12">
        <f ca="1">_xlfn.STDEV.S(L54:Z54)</f>
        <v>0</v>
      </c>
      <c r="G54" s="12">
        <f ca="1">IFERROR(F54/E54,0)</f>
        <v>0</v>
      </c>
      <c r="H54" s="14">
        <f ca="1">AVERAGE(AA54:AO54)</f>
        <v>0</v>
      </c>
      <c r="I54" s="12">
        <f t="array" aca="1" ref="I54" ca="1">AVERAGE(ABS(AA54:AO54))</f>
        <v>0</v>
      </c>
      <c r="J54" s="12">
        <f ca="1">_xlfn.STDEV.S(AA54:AO54)</f>
        <v>0</v>
      </c>
      <c r="K54" s="12">
        <f ca="1">IFERROR(J54/I54,0)</f>
        <v>0</v>
      </c>
      <c r="L54" s="8">
        <f ca="1">VLOOKUP($C54,INDIRECT("'"&amp;L$2&amp;"'"&amp;"!Q3:V59"),5,FALSE)</f>
        <v>0</v>
      </c>
      <c r="M54">
        <f ca="1">VLOOKUP($C54,INDIRECT("'"&amp;M$2&amp;"'"&amp;"!Q3:V59"),5,FALSE)</f>
        <v>0</v>
      </c>
      <c r="N54">
        <f ca="1">VLOOKUP($C54,INDIRECT("'"&amp;N$2&amp;"'"&amp;"!Q3:V59"),5,FALSE)</f>
        <v>0</v>
      </c>
      <c r="O54">
        <f ca="1">VLOOKUP($C54,INDIRECT("'"&amp;O$2&amp;"'"&amp;"!Q3:V59"),5,FALSE)</f>
        <v>0</v>
      </c>
      <c r="P54">
        <f ca="1">VLOOKUP($C54,INDIRECT("'"&amp;P$2&amp;"'"&amp;"!Q3:V59"),5,FALSE)</f>
        <v>0</v>
      </c>
      <c r="Q54">
        <f ca="1">VLOOKUP($C54,INDIRECT("'"&amp;Q$2&amp;"'"&amp;"!Q3:V59"),5,FALSE)</f>
        <v>0</v>
      </c>
      <c r="R54">
        <f ca="1">VLOOKUP($C54,INDIRECT("'"&amp;R$2&amp;"'"&amp;"!Q3:V59"),5,FALSE)</f>
        <v>0</v>
      </c>
      <c r="S54">
        <f ca="1">VLOOKUP($C54,INDIRECT("'"&amp;S$2&amp;"'"&amp;"!Q3:V59"),5,FALSE)</f>
        <v>0</v>
      </c>
      <c r="T54">
        <f ca="1">VLOOKUP($C54,INDIRECT("'"&amp;T$2&amp;"'"&amp;"!Q3:V59"),5,FALSE)</f>
        <v>0</v>
      </c>
      <c r="U54">
        <f ca="1">VLOOKUP($C54,INDIRECT("'"&amp;U$2&amp;"'"&amp;"!Q3:V59"),5,FALSE)</f>
        <v>0</v>
      </c>
      <c r="V54">
        <f ca="1">VLOOKUP($C54,INDIRECT("'"&amp;V$2&amp;"'"&amp;"!Q3:V59"),5,FALSE)</f>
        <v>0</v>
      </c>
      <c r="W54">
        <f ca="1">VLOOKUP($C54,INDIRECT("'"&amp;W$2&amp;"'"&amp;"!Q3:V59"),5,FALSE)</f>
        <v>0</v>
      </c>
      <c r="X54">
        <f ca="1">VLOOKUP($C54,INDIRECT("'"&amp;X$2&amp;"'"&amp;"!Q3:V59"),5,FALSE)</f>
        <v>0</v>
      </c>
      <c r="Y54">
        <f ca="1">VLOOKUP($C54,INDIRECT("'"&amp;Y$2&amp;"'"&amp;"!Q3:V59"),5,FALSE)</f>
        <v>0</v>
      </c>
      <c r="Z54">
        <f ca="1">VLOOKUP($C54,INDIRECT("'"&amp;Z$2&amp;"'"&amp;"!Q3:V59"),5,FALSE)</f>
        <v>0</v>
      </c>
      <c r="AA54" s="8">
        <f ca="1">VLOOKUP($C54,INDIRECT("'"&amp;L$2&amp;"'"&amp;"!Q3:V59"),6,FALSE)</f>
        <v>0</v>
      </c>
      <c r="AB54">
        <f ca="1">VLOOKUP($C54,INDIRECT("'"&amp;O$2&amp;"'"&amp;"!Q3:V59"),6,FALSE)</f>
        <v>0</v>
      </c>
      <c r="AC54">
        <f ca="1">VLOOKUP($C54,INDIRECT("'"&amp;M$2&amp;"'"&amp;"!Q3:V59"),6,FALSE)</f>
        <v>0</v>
      </c>
      <c r="AD54">
        <f ca="1">VLOOKUP($C54,INDIRECT("'"&amp;N$2&amp;"'"&amp;"!Q3:V59"),6,FALSE)</f>
        <v>0</v>
      </c>
      <c r="AE54">
        <f ca="1">VLOOKUP($C54,INDIRECT("'"&amp;P$2&amp;"'"&amp;"!Q3:V59"),6,FALSE)</f>
        <v>0</v>
      </c>
      <c r="AF54">
        <f ca="1">VLOOKUP($C54,INDIRECT("'"&amp;Q$2&amp;"'"&amp;"!Q3:V59"),6,FALSE)</f>
        <v>0</v>
      </c>
      <c r="AG54">
        <f ca="1">VLOOKUP($C54,INDIRECT("'"&amp;R$2&amp;"'"&amp;"!Q3:V59"),6,FALSE)</f>
        <v>0</v>
      </c>
      <c r="AH54">
        <f ca="1">VLOOKUP($C54,INDIRECT("'"&amp;S$2&amp;"'"&amp;"!Q3:V59"),6,FALSE)</f>
        <v>0</v>
      </c>
      <c r="AI54">
        <f ca="1">VLOOKUP($C54,INDIRECT("'"&amp;T$2&amp;"'"&amp;"!Q3:V59"),6,FALSE)</f>
        <v>0</v>
      </c>
      <c r="AJ54">
        <f ca="1">VLOOKUP($C54,INDIRECT("'"&amp;U$2&amp;"'"&amp;"!Q3:V59"),6,FALSE)</f>
        <v>0</v>
      </c>
      <c r="AK54">
        <f ca="1">VLOOKUP($C54,INDIRECT("'"&amp;V$2&amp;"'"&amp;"!Q3:V59"),6,FALSE)</f>
        <v>0</v>
      </c>
      <c r="AL54">
        <f ca="1">VLOOKUP($C54,INDIRECT("'"&amp;W$2&amp;"'"&amp;"!Q3:V59"),6,FALSE)</f>
        <v>0</v>
      </c>
      <c r="AM54">
        <f ca="1">VLOOKUP($C54,INDIRECT("'"&amp;X$2&amp;"'"&amp;"!Q3:V59"),6,FALSE)</f>
        <v>0</v>
      </c>
      <c r="AN54">
        <f ca="1">VLOOKUP($C54,INDIRECT("'"&amp;Y$2&amp;"'"&amp;"!Q3:V59"),6,FALSE)</f>
        <v>0</v>
      </c>
      <c r="AO54">
        <f ca="1">VLOOKUP($C54,INDIRECT("'"&amp;Z$2&amp;"'"&amp;"!Q3:V59"),6,FALSE)</f>
        <v>0</v>
      </c>
    </row>
    <row r="55" spans="2:41">
      <c r="B55" s="7" t="s">
        <v>772</v>
      </c>
      <c r="C55" s="7" t="s">
        <v>772</v>
      </c>
      <c r="D55" s="15">
        <f ca="1">AVERAGE(L55:Z55)</f>
        <v>0</v>
      </c>
      <c r="E55" s="12" cm="1">
        <f t="array" aca="1" ref="E55" ca="1">AVERAGE(ABS(L55:Z55))</f>
        <v>0</v>
      </c>
      <c r="F55" s="12">
        <f ca="1">_xlfn.STDEV.S(L55:Z55)</f>
        <v>0</v>
      </c>
      <c r="G55" s="12">
        <f ca="1">IFERROR(F55/E55,0)</f>
        <v>0</v>
      </c>
      <c r="H55" s="14">
        <f ca="1">AVERAGE(AA55:AO55)</f>
        <v>0</v>
      </c>
      <c r="I55" s="12">
        <f t="array" aca="1" ref="I55" ca="1">AVERAGE(ABS(AA55:AO55))</f>
        <v>0</v>
      </c>
      <c r="J55" s="12">
        <f ca="1">_xlfn.STDEV.S(AA55:AO55)</f>
        <v>0</v>
      </c>
      <c r="K55" s="12">
        <f ca="1">IFERROR(J55/I55,0)</f>
        <v>0</v>
      </c>
      <c r="L55" s="8">
        <f ca="1">VLOOKUP($C55,INDIRECT("'"&amp;L$2&amp;"'"&amp;"!Q3:V59"),5,FALSE)</f>
        <v>0</v>
      </c>
      <c r="M55">
        <f ca="1">VLOOKUP($C55,INDIRECT("'"&amp;M$2&amp;"'"&amp;"!Q3:V59"),5,FALSE)</f>
        <v>0</v>
      </c>
      <c r="N55">
        <f ca="1">VLOOKUP($C55,INDIRECT("'"&amp;N$2&amp;"'"&amp;"!Q3:V59"),5,FALSE)</f>
        <v>0</v>
      </c>
      <c r="O55">
        <f ca="1">VLOOKUP($C55,INDIRECT("'"&amp;O$2&amp;"'"&amp;"!Q3:V59"),5,FALSE)</f>
        <v>0</v>
      </c>
      <c r="P55">
        <f ca="1">VLOOKUP($C55,INDIRECT("'"&amp;P$2&amp;"'"&amp;"!Q3:V59"),5,FALSE)</f>
        <v>0</v>
      </c>
      <c r="Q55">
        <f ca="1">VLOOKUP($C55,INDIRECT("'"&amp;Q$2&amp;"'"&amp;"!Q3:V59"),5,FALSE)</f>
        <v>0</v>
      </c>
      <c r="R55">
        <f ca="1">VLOOKUP($C55,INDIRECT("'"&amp;R$2&amp;"'"&amp;"!Q3:V59"),5,FALSE)</f>
        <v>0</v>
      </c>
      <c r="S55">
        <f ca="1">VLOOKUP($C55,INDIRECT("'"&amp;S$2&amp;"'"&amp;"!Q3:V59"),5,FALSE)</f>
        <v>0</v>
      </c>
      <c r="T55">
        <f ca="1">VLOOKUP($C55,INDIRECT("'"&amp;T$2&amp;"'"&amp;"!Q3:V59"),5,FALSE)</f>
        <v>0</v>
      </c>
      <c r="U55">
        <f ca="1">VLOOKUP($C55,INDIRECT("'"&amp;U$2&amp;"'"&amp;"!Q3:V59"),5,FALSE)</f>
        <v>0</v>
      </c>
      <c r="V55">
        <f ca="1">VLOOKUP($C55,INDIRECT("'"&amp;V$2&amp;"'"&amp;"!Q3:V59"),5,FALSE)</f>
        <v>0</v>
      </c>
      <c r="W55">
        <f ca="1">VLOOKUP($C55,INDIRECT("'"&amp;W$2&amp;"'"&amp;"!Q3:V59"),5,FALSE)</f>
        <v>0</v>
      </c>
      <c r="X55">
        <f ca="1">VLOOKUP($C55,INDIRECT("'"&amp;X$2&amp;"'"&amp;"!Q3:V59"),5,FALSE)</f>
        <v>0</v>
      </c>
      <c r="Y55">
        <f ca="1">VLOOKUP($C55,INDIRECT("'"&amp;Y$2&amp;"'"&amp;"!Q3:V59"),5,FALSE)</f>
        <v>0</v>
      </c>
      <c r="Z55">
        <f ca="1">VLOOKUP($C55,INDIRECT("'"&amp;Z$2&amp;"'"&amp;"!Q3:V59"),5,FALSE)</f>
        <v>0</v>
      </c>
      <c r="AA55" s="8">
        <f ca="1">VLOOKUP($C55,INDIRECT("'"&amp;L$2&amp;"'"&amp;"!Q3:V59"),6,FALSE)</f>
        <v>0</v>
      </c>
      <c r="AB55">
        <f ca="1">VLOOKUP($C55,INDIRECT("'"&amp;O$2&amp;"'"&amp;"!Q3:V59"),6,FALSE)</f>
        <v>0</v>
      </c>
      <c r="AC55">
        <f ca="1">VLOOKUP($C55,INDIRECT("'"&amp;M$2&amp;"'"&amp;"!Q3:V59"),6,FALSE)</f>
        <v>0</v>
      </c>
      <c r="AD55">
        <f ca="1">VLOOKUP($C55,INDIRECT("'"&amp;N$2&amp;"'"&amp;"!Q3:V59"),6,FALSE)</f>
        <v>0</v>
      </c>
      <c r="AE55">
        <f ca="1">VLOOKUP($C55,INDIRECT("'"&amp;P$2&amp;"'"&amp;"!Q3:V59"),6,FALSE)</f>
        <v>0</v>
      </c>
      <c r="AF55">
        <f ca="1">VLOOKUP($C55,INDIRECT("'"&amp;Q$2&amp;"'"&amp;"!Q3:V59"),6,FALSE)</f>
        <v>0</v>
      </c>
      <c r="AG55">
        <f ca="1">VLOOKUP($C55,INDIRECT("'"&amp;R$2&amp;"'"&amp;"!Q3:V59"),6,FALSE)</f>
        <v>0</v>
      </c>
      <c r="AH55">
        <f ca="1">VLOOKUP($C55,INDIRECT("'"&amp;S$2&amp;"'"&amp;"!Q3:V59"),6,FALSE)</f>
        <v>0</v>
      </c>
      <c r="AI55">
        <f ca="1">VLOOKUP($C55,INDIRECT("'"&amp;T$2&amp;"'"&amp;"!Q3:V59"),6,FALSE)</f>
        <v>0</v>
      </c>
      <c r="AJ55">
        <f ca="1">VLOOKUP($C55,INDIRECT("'"&amp;U$2&amp;"'"&amp;"!Q3:V59"),6,FALSE)</f>
        <v>0</v>
      </c>
      <c r="AK55">
        <f ca="1">VLOOKUP($C55,INDIRECT("'"&amp;V$2&amp;"'"&amp;"!Q3:V59"),6,FALSE)</f>
        <v>0</v>
      </c>
      <c r="AL55">
        <f ca="1">VLOOKUP($C55,INDIRECT("'"&amp;W$2&amp;"'"&amp;"!Q3:V59"),6,FALSE)</f>
        <v>0</v>
      </c>
      <c r="AM55">
        <f ca="1">VLOOKUP($C55,INDIRECT("'"&amp;X$2&amp;"'"&amp;"!Q3:V59"),6,FALSE)</f>
        <v>0</v>
      </c>
      <c r="AN55">
        <f ca="1">VLOOKUP($C55,INDIRECT("'"&amp;Y$2&amp;"'"&amp;"!Q3:V59"),6,FALSE)</f>
        <v>0</v>
      </c>
      <c r="AO55">
        <f ca="1">VLOOKUP($C55,INDIRECT("'"&amp;Z$2&amp;"'"&amp;"!Q3:V59"),6,FALSE)</f>
        <v>0</v>
      </c>
    </row>
    <row r="56" spans="2:41">
      <c r="B56" s="7" t="s">
        <v>768</v>
      </c>
      <c r="C56" s="7" t="s">
        <v>768</v>
      </c>
      <c r="D56" s="15">
        <f ca="1">AVERAGE(L56:Z56)</f>
        <v>0</v>
      </c>
      <c r="E56" s="12" cm="1">
        <f t="array" aca="1" ref="E56" ca="1">AVERAGE(ABS(L56:Z56))</f>
        <v>0</v>
      </c>
      <c r="F56" s="12">
        <f ca="1">_xlfn.STDEV.S(L56:Z56)</f>
        <v>0</v>
      </c>
      <c r="G56" s="12">
        <f ca="1">IFERROR(F56/E56,0)</f>
        <v>0</v>
      </c>
      <c r="H56" s="14">
        <f ca="1">AVERAGE(AA56:AO56)</f>
        <v>0</v>
      </c>
      <c r="I56" s="12">
        <f t="array" aca="1" ref="I56" ca="1">AVERAGE(ABS(AA56:AO56))</f>
        <v>0</v>
      </c>
      <c r="J56" s="12">
        <f ca="1">_xlfn.STDEV.S(AA56:AO56)</f>
        <v>0</v>
      </c>
      <c r="K56" s="12">
        <f ca="1">IFERROR(J56/I56,0)</f>
        <v>0</v>
      </c>
      <c r="L56" s="8">
        <f ca="1">VLOOKUP($C56,INDIRECT("'"&amp;L$2&amp;"'"&amp;"!Q3:V59"),5,FALSE)</f>
        <v>0</v>
      </c>
      <c r="M56">
        <f ca="1">VLOOKUP($C56,INDIRECT("'"&amp;M$2&amp;"'"&amp;"!Q3:V59"),5,FALSE)</f>
        <v>0</v>
      </c>
      <c r="N56">
        <f ca="1">VLOOKUP($C56,INDIRECT("'"&amp;N$2&amp;"'"&amp;"!Q3:V59"),5,FALSE)</f>
        <v>0</v>
      </c>
      <c r="O56">
        <f ca="1">VLOOKUP($C56,INDIRECT("'"&amp;O$2&amp;"'"&amp;"!Q3:V59"),5,FALSE)</f>
        <v>0</v>
      </c>
      <c r="P56">
        <f ca="1">VLOOKUP($C56,INDIRECT("'"&amp;P$2&amp;"'"&amp;"!Q3:V59"),5,FALSE)</f>
        <v>0</v>
      </c>
      <c r="Q56">
        <f ca="1">VLOOKUP($C56,INDIRECT("'"&amp;Q$2&amp;"'"&amp;"!Q3:V59"),5,FALSE)</f>
        <v>0</v>
      </c>
      <c r="R56">
        <f ca="1">VLOOKUP($C56,INDIRECT("'"&amp;R$2&amp;"'"&amp;"!Q3:V59"),5,FALSE)</f>
        <v>0</v>
      </c>
      <c r="S56">
        <f ca="1">VLOOKUP($C56,INDIRECT("'"&amp;S$2&amp;"'"&amp;"!Q3:V59"),5,FALSE)</f>
        <v>0</v>
      </c>
      <c r="T56">
        <f ca="1">VLOOKUP($C56,INDIRECT("'"&amp;T$2&amp;"'"&amp;"!Q3:V59"),5,FALSE)</f>
        <v>0</v>
      </c>
      <c r="U56">
        <f ca="1">VLOOKUP($C56,INDIRECT("'"&amp;U$2&amp;"'"&amp;"!Q3:V59"),5,FALSE)</f>
        <v>0</v>
      </c>
      <c r="V56">
        <f ca="1">VLOOKUP($C56,INDIRECT("'"&amp;V$2&amp;"'"&amp;"!Q3:V59"),5,FALSE)</f>
        <v>0</v>
      </c>
      <c r="W56">
        <f ca="1">VLOOKUP($C56,INDIRECT("'"&amp;W$2&amp;"'"&amp;"!Q3:V59"),5,FALSE)</f>
        <v>0</v>
      </c>
      <c r="X56">
        <f ca="1">VLOOKUP($C56,INDIRECT("'"&amp;X$2&amp;"'"&amp;"!Q3:V59"),5,FALSE)</f>
        <v>0</v>
      </c>
      <c r="Y56">
        <f ca="1">VLOOKUP($C56,INDIRECT("'"&amp;Y$2&amp;"'"&amp;"!Q3:V59"),5,FALSE)</f>
        <v>0</v>
      </c>
      <c r="Z56">
        <f ca="1">VLOOKUP($C56,INDIRECT("'"&amp;Z$2&amp;"'"&amp;"!Q3:V59"),5,FALSE)</f>
        <v>0</v>
      </c>
      <c r="AA56" s="8">
        <f ca="1">VLOOKUP($C56,INDIRECT("'"&amp;L$2&amp;"'"&amp;"!Q3:V59"),6,FALSE)</f>
        <v>0</v>
      </c>
      <c r="AB56">
        <f ca="1">VLOOKUP($C56,INDIRECT("'"&amp;O$2&amp;"'"&amp;"!Q3:V59"),6,FALSE)</f>
        <v>0</v>
      </c>
      <c r="AC56">
        <f ca="1">VLOOKUP($C56,INDIRECT("'"&amp;M$2&amp;"'"&amp;"!Q3:V59"),6,FALSE)</f>
        <v>0</v>
      </c>
      <c r="AD56">
        <f ca="1">VLOOKUP($C56,INDIRECT("'"&amp;N$2&amp;"'"&amp;"!Q3:V59"),6,FALSE)</f>
        <v>0</v>
      </c>
      <c r="AE56">
        <f ca="1">VLOOKUP($C56,INDIRECT("'"&amp;P$2&amp;"'"&amp;"!Q3:V59"),6,FALSE)</f>
        <v>0</v>
      </c>
      <c r="AF56">
        <f ca="1">VLOOKUP($C56,INDIRECT("'"&amp;Q$2&amp;"'"&amp;"!Q3:V59"),6,FALSE)</f>
        <v>0</v>
      </c>
      <c r="AG56">
        <f ca="1">VLOOKUP($C56,INDIRECT("'"&amp;R$2&amp;"'"&amp;"!Q3:V59"),6,FALSE)</f>
        <v>0</v>
      </c>
      <c r="AH56">
        <f ca="1">VLOOKUP($C56,INDIRECT("'"&amp;S$2&amp;"'"&amp;"!Q3:V59"),6,FALSE)</f>
        <v>0</v>
      </c>
      <c r="AI56">
        <f ca="1">VLOOKUP($C56,INDIRECT("'"&amp;T$2&amp;"'"&amp;"!Q3:V59"),6,FALSE)</f>
        <v>0</v>
      </c>
      <c r="AJ56">
        <f ca="1">VLOOKUP($C56,INDIRECT("'"&amp;U$2&amp;"'"&amp;"!Q3:V59"),6,FALSE)</f>
        <v>0</v>
      </c>
      <c r="AK56">
        <f ca="1">VLOOKUP($C56,INDIRECT("'"&amp;V$2&amp;"'"&amp;"!Q3:V59"),6,FALSE)</f>
        <v>0</v>
      </c>
      <c r="AL56">
        <f ca="1">VLOOKUP($C56,INDIRECT("'"&amp;W$2&amp;"'"&amp;"!Q3:V59"),6,FALSE)</f>
        <v>0</v>
      </c>
      <c r="AM56">
        <f ca="1">VLOOKUP($C56,INDIRECT("'"&amp;X$2&amp;"'"&amp;"!Q3:V59"),6,FALSE)</f>
        <v>0</v>
      </c>
      <c r="AN56">
        <f ca="1">VLOOKUP($C56,INDIRECT("'"&amp;Y$2&amp;"'"&amp;"!Q3:V59"),6,FALSE)</f>
        <v>0</v>
      </c>
      <c r="AO56">
        <f ca="1">VLOOKUP($C56,INDIRECT("'"&amp;Z$2&amp;"'"&amp;"!Q3:V59"),6,FALSE)</f>
        <v>0</v>
      </c>
    </row>
    <row r="57" spans="2:41">
      <c r="B57" s="7" t="s">
        <v>745</v>
      </c>
      <c r="C57" s="7" t="s">
        <v>745</v>
      </c>
      <c r="D57" s="15">
        <f ca="1">AVERAGE(L57:Z57)</f>
        <v>0</v>
      </c>
      <c r="E57" s="12" cm="1">
        <f t="array" aca="1" ref="E57" ca="1">AVERAGE(ABS(L57:Z57))</f>
        <v>0</v>
      </c>
      <c r="F57" s="12">
        <f ca="1">_xlfn.STDEV.S(L57:Z57)</f>
        <v>0</v>
      </c>
      <c r="G57" s="12">
        <f ca="1">IFERROR(F57/E57,0)</f>
        <v>0</v>
      </c>
      <c r="H57" s="14">
        <f ca="1">AVERAGE(AA57:AO57)</f>
        <v>0</v>
      </c>
      <c r="I57" s="12">
        <f t="array" aca="1" ref="I57" ca="1">AVERAGE(ABS(AA57:AO57))</f>
        <v>0</v>
      </c>
      <c r="J57" s="12">
        <f ca="1">_xlfn.STDEV.S(AA57:AO57)</f>
        <v>0</v>
      </c>
      <c r="K57" s="12">
        <f ca="1">IFERROR(J57/I57,0)</f>
        <v>0</v>
      </c>
      <c r="L57" s="8">
        <f ca="1">VLOOKUP($C57,INDIRECT("'"&amp;L$2&amp;"'"&amp;"!Q3:V59"),5,FALSE)</f>
        <v>0</v>
      </c>
      <c r="M57">
        <f ca="1">VLOOKUP($C57,INDIRECT("'"&amp;M$2&amp;"'"&amp;"!Q3:V59"),5,FALSE)</f>
        <v>0</v>
      </c>
      <c r="N57">
        <f ca="1">VLOOKUP($C57,INDIRECT("'"&amp;N$2&amp;"'"&amp;"!Q3:V59"),5,FALSE)</f>
        <v>0</v>
      </c>
      <c r="O57">
        <f ca="1">VLOOKUP($C57,INDIRECT("'"&amp;O$2&amp;"'"&amp;"!Q3:V59"),5,FALSE)</f>
        <v>0</v>
      </c>
      <c r="P57">
        <f ca="1">VLOOKUP($C57,INDIRECT("'"&amp;P$2&amp;"'"&amp;"!Q3:V59"),5,FALSE)</f>
        <v>0</v>
      </c>
      <c r="Q57">
        <f ca="1">VLOOKUP($C57,INDIRECT("'"&amp;Q$2&amp;"'"&amp;"!Q3:V59"),5,FALSE)</f>
        <v>0</v>
      </c>
      <c r="R57">
        <f ca="1">VLOOKUP($C57,INDIRECT("'"&amp;R$2&amp;"'"&amp;"!Q3:V59"),5,FALSE)</f>
        <v>0</v>
      </c>
      <c r="S57">
        <f ca="1">VLOOKUP($C57,INDIRECT("'"&amp;S$2&amp;"'"&amp;"!Q3:V59"),5,FALSE)</f>
        <v>0</v>
      </c>
      <c r="T57">
        <f ca="1">VLOOKUP($C57,INDIRECT("'"&amp;T$2&amp;"'"&amp;"!Q3:V59"),5,FALSE)</f>
        <v>0</v>
      </c>
      <c r="U57">
        <f ca="1">VLOOKUP($C57,INDIRECT("'"&amp;U$2&amp;"'"&amp;"!Q3:V59"),5,FALSE)</f>
        <v>0</v>
      </c>
      <c r="V57">
        <f ca="1">VLOOKUP($C57,INDIRECT("'"&amp;V$2&amp;"'"&amp;"!Q3:V59"),5,FALSE)</f>
        <v>0</v>
      </c>
      <c r="W57">
        <f ca="1">VLOOKUP($C57,INDIRECT("'"&amp;W$2&amp;"'"&amp;"!Q3:V59"),5,FALSE)</f>
        <v>0</v>
      </c>
      <c r="X57">
        <f ca="1">VLOOKUP($C57,INDIRECT("'"&amp;X$2&amp;"'"&amp;"!Q3:V59"),5,FALSE)</f>
        <v>0</v>
      </c>
      <c r="Y57">
        <f ca="1">VLOOKUP($C57,INDIRECT("'"&amp;Y$2&amp;"'"&amp;"!Q3:V59"),5,FALSE)</f>
        <v>0</v>
      </c>
      <c r="Z57">
        <f ca="1">VLOOKUP($C57,INDIRECT("'"&amp;Z$2&amp;"'"&amp;"!Q3:V59"),5,FALSE)</f>
        <v>0</v>
      </c>
      <c r="AA57" s="8">
        <f ca="1">VLOOKUP($C57,INDIRECT("'"&amp;L$2&amp;"'"&amp;"!Q3:V59"),6,FALSE)</f>
        <v>0</v>
      </c>
      <c r="AB57">
        <f ca="1">VLOOKUP($C57,INDIRECT("'"&amp;O$2&amp;"'"&amp;"!Q3:V59"),6,FALSE)</f>
        <v>0</v>
      </c>
      <c r="AC57">
        <f ca="1">VLOOKUP($C57,INDIRECT("'"&amp;M$2&amp;"'"&amp;"!Q3:V59"),6,FALSE)</f>
        <v>0</v>
      </c>
      <c r="AD57">
        <f ca="1">VLOOKUP($C57,INDIRECT("'"&amp;N$2&amp;"'"&amp;"!Q3:V59"),6,FALSE)</f>
        <v>0</v>
      </c>
      <c r="AE57">
        <f ca="1">VLOOKUP($C57,INDIRECT("'"&amp;P$2&amp;"'"&amp;"!Q3:V59"),6,FALSE)</f>
        <v>0</v>
      </c>
      <c r="AF57">
        <f ca="1">VLOOKUP($C57,INDIRECT("'"&amp;Q$2&amp;"'"&amp;"!Q3:V59"),6,FALSE)</f>
        <v>0</v>
      </c>
      <c r="AG57">
        <f ca="1">VLOOKUP($C57,INDIRECT("'"&amp;R$2&amp;"'"&amp;"!Q3:V59"),6,FALSE)</f>
        <v>0</v>
      </c>
      <c r="AH57">
        <f ca="1">VLOOKUP($C57,INDIRECT("'"&amp;S$2&amp;"'"&amp;"!Q3:V59"),6,FALSE)</f>
        <v>0</v>
      </c>
      <c r="AI57">
        <f ca="1">VLOOKUP($C57,INDIRECT("'"&amp;T$2&amp;"'"&amp;"!Q3:V59"),6,FALSE)</f>
        <v>0</v>
      </c>
      <c r="AJ57">
        <f ca="1">VLOOKUP($C57,INDIRECT("'"&amp;U$2&amp;"'"&amp;"!Q3:V59"),6,FALSE)</f>
        <v>0</v>
      </c>
      <c r="AK57">
        <f ca="1">VLOOKUP($C57,INDIRECT("'"&amp;V$2&amp;"'"&amp;"!Q3:V59"),6,FALSE)</f>
        <v>0</v>
      </c>
      <c r="AL57">
        <f ca="1">VLOOKUP($C57,INDIRECT("'"&amp;W$2&amp;"'"&amp;"!Q3:V59"),6,FALSE)</f>
        <v>0</v>
      </c>
      <c r="AM57">
        <f ca="1">VLOOKUP($C57,INDIRECT("'"&amp;X$2&amp;"'"&amp;"!Q3:V59"),6,FALSE)</f>
        <v>0</v>
      </c>
      <c r="AN57">
        <f ca="1">VLOOKUP($C57,INDIRECT("'"&amp;Y$2&amp;"'"&amp;"!Q3:V59"),6,FALSE)</f>
        <v>0</v>
      </c>
      <c r="AO57">
        <f ca="1">VLOOKUP($C57,INDIRECT("'"&amp;Z$2&amp;"'"&amp;"!Q3:V59"),6,FALSE)</f>
        <v>0</v>
      </c>
    </row>
    <row r="58" spans="2:41">
      <c r="B58" s="7" t="s">
        <v>751</v>
      </c>
      <c r="C58" s="7" t="s">
        <v>751</v>
      </c>
      <c r="D58" s="15">
        <f ca="1">AVERAGE(L58:Z58)</f>
        <v>0</v>
      </c>
      <c r="E58" s="12" cm="1">
        <f t="array" aca="1" ref="E58" ca="1">AVERAGE(ABS(L58:Z58))</f>
        <v>0</v>
      </c>
      <c r="F58" s="12">
        <f ca="1">_xlfn.STDEV.S(L58:Z58)</f>
        <v>0</v>
      </c>
      <c r="G58" s="12">
        <f ca="1">IFERROR(F58/E58,0)</f>
        <v>0</v>
      </c>
      <c r="H58" s="14">
        <f ca="1">AVERAGE(AA58:AO58)</f>
        <v>0</v>
      </c>
      <c r="I58" s="12">
        <f t="array" aca="1" ref="I58" ca="1">AVERAGE(ABS(AA58:AO58))</f>
        <v>0</v>
      </c>
      <c r="J58" s="12">
        <f ca="1">_xlfn.STDEV.S(AA58:AO58)</f>
        <v>0</v>
      </c>
      <c r="K58" s="12">
        <f ca="1">IFERROR(J58/I58,0)</f>
        <v>0</v>
      </c>
      <c r="L58" s="8">
        <f ca="1">VLOOKUP($C58,INDIRECT("'"&amp;L$2&amp;"'"&amp;"!Q3:V59"),5,FALSE)</f>
        <v>0</v>
      </c>
      <c r="M58">
        <f ca="1">VLOOKUP($C58,INDIRECT("'"&amp;M$2&amp;"'"&amp;"!Q3:V59"),5,FALSE)</f>
        <v>0</v>
      </c>
      <c r="N58">
        <f ca="1">VLOOKUP($C58,INDIRECT("'"&amp;N$2&amp;"'"&amp;"!Q3:V59"),5,FALSE)</f>
        <v>0</v>
      </c>
      <c r="O58">
        <f ca="1">VLOOKUP($C58,INDIRECT("'"&amp;O$2&amp;"'"&amp;"!Q3:V59"),5,FALSE)</f>
        <v>0</v>
      </c>
      <c r="P58">
        <f ca="1">VLOOKUP($C58,INDIRECT("'"&amp;P$2&amp;"'"&amp;"!Q3:V59"),5,FALSE)</f>
        <v>0</v>
      </c>
      <c r="Q58">
        <f ca="1">VLOOKUP($C58,INDIRECT("'"&amp;Q$2&amp;"'"&amp;"!Q3:V59"),5,FALSE)</f>
        <v>0</v>
      </c>
      <c r="R58">
        <f ca="1">VLOOKUP($C58,INDIRECT("'"&amp;R$2&amp;"'"&amp;"!Q3:V59"),5,FALSE)</f>
        <v>0</v>
      </c>
      <c r="S58">
        <f ca="1">VLOOKUP($C58,INDIRECT("'"&amp;S$2&amp;"'"&amp;"!Q3:V59"),5,FALSE)</f>
        <v>0</v>
      </c>
      <c r="T58">
        <f ca="1">VLOOKUP($C58,INDIRECT("'"&amp;T$2&amp;"'"&amp;"!Q3:V59"),5,FALSE)</f>
        <v>0</v>
      </c>
      <c r="U58">
        <f ca="1">VLOOKUP($C58,INDIRECT("'"&amp;U$2&amp;"'"&amp;"!Q3:V59"),5,FALSE)</f>
        <v>0</v>
      </c>
      <c r="V58">
        <f ca="1">VLOOKUP($C58,INDIRECT("'"&amp;V$2&amp;"'"&amp;"!Q3:V59"),5,FALSE)</f>
        <v>0</v>
      </c>
      <c r="W58">
        <f ca="1">VLOOKUP($C58,INDIRECT("'"&amp;W$2&amp;"'"&amp;"!Q3:V59"),5,FALSE)</f>
        <v>0</v>
      </c>
      <c r="X58">
        <f ca="1">VLOOKUP($C58,INDIRECT("'"&amp;X$2&amp;"'"&amp;"!Q3:V59"),5,FALSE)</f>
        <v>0</v>
      </c>
      <c r="Y58">
        <f ca="1">VLOOKUP($C58,INDIRECT("'"&amp;Y$2&amp;"'"&amp;"!Q3:V59"),5,FALSE)</f>
        <v>0</v>
      </c>
      <c r="Z58">
        <f ca="1">VLOOKUP($C58,INDIRECT("'"&amp;Z$2&amp;"'"&amp;"!Q3:V59"),5,FALSE)</f>
        <v>0</v>
      </c>
      <c r="AA58" s="8">
        <f ca="1">VLOOKUP($C58,INDIRECT("'"&amp;L$2&amp;"'"&amp;"!Q3:V59"),6,FALSE)</f>
        <v>0</v>
      </c>
      <c r="AB58">
        <f ca="1">VLOOKUP($C58,INDIRECT("'"&amp;O$2&amp;"'"&amp;"!Q3:V59"),6,FALSE)</f>
        <v>0</v>
      </c>
      <c r="AC58">
        <f ca="1">VLOOKUP($C58,INDIRECT("'"&amp;M$2&amp;"'"&amp;"!Q3:V59"),6,FALSE)</f>
        <v>0</v>
      </c>
      <c r="AD58">
        <f ca="1">VLOOKUP($C58,INDIRECT("'"&amp;N$2&amp;"'"&amp;"!Q3:V59"),6,FALSE)</f>
        <v>0</v>
      </c>
      <c r="AE58">
        <f ca="1">VLOOKUP($C58,INDIRECT("'"&amp;P$2&amp;"'"&amp;"!Q3:V59"),6,FALSE)</f>
        <v>0</v>
      </c>
      <c r="AF58">
        <f ca="1">VLOOKUP($C58,INDIRECT("'"&amp;Q$2&amp;"'"&amp;"!Q3:V59"),6,FALSE)</f>
        <v>0</v>
      </c>
      <c r="AG58">
        <f ca="1">VLOOKUP($C58,INDIRECT("'"&amp;R$2&amp;"'"&amp;"!Q3:V59"),6,FALSE)</f>
        <v>0</v>
      </c>
      <c r="AH58">
        <f ca="1">VLOOKUP($C58,INDIRECT("'"&amp;S$2&amp;"'"&amp;"!Q3:V59"),6,FALSE)</f>
        <v>0</v>
      </c>
      <c r="AI58">
        <f ca="1">VLOOKUP($C58,INDIRECT("'"&amp;T$2&amp;"'"&amp;"!Q3:V59"),6,FALSE)</f>
        <v>0</v>
      </c>
      <c r="AJ58">
        <f ca="1">VLOOKUP($C58,INDIRECT("'"&amp;U$2&amp;"'"&amp;"!Q3:V59"),6,FALSE)</f>
        <v>0</v>
      </c>
      <c r="AK58">
        <f ca="1">VLOOKUP($C58,INDIRECT("'"&amp;V$2&amp;"'"&amp;"!Q3:V59"),6,FALSE)</f>
        <v>0</v>
      </c>
      <c r="AL58">
        <f ca="1">VLOOKUP($C58,INDIRECT("'"&amp;W$2&amp;"'"&amp;"!Q3:V59"),6,FALSE)</f>
        <v>0</v>
      </c>
      <c r="AM58">
        <f ca="1">VLOOKUP($C58,INDIRECT("'"&amp;X$2&amp;"'"&amp;"!Q3:V59"),6,FALSE)</f>
        <v>0</v>
      </c>
      <c r="AN58">
        <f ca="1">VLOOKUP($C58,INDIRECT("'"&amp;Y$2&amp;"'"&amp;"!Q3:V59"),6,FALSE)</f>
        <v>0</v>
      </c>
      <c r="AO58">
        <f ca="1">VLOOKUP($C58,INDIRECT("'"&amp;Z$2&amp;"'"&amp;"!Q3:V59"),6,FALSE)</f>
        <v>0</v>
      </c>
    </row>
    <row r="59" spans="2:41">
      <c r="B59" s="7" t="s">
        <v>773</v>
      </c>
      <c r="C59" s="7" t="s">
        <v>773</v>
      </c>
      <c r="D59" s="15">
        <f ca="1">AVERAGE(L59:Z59)</f>
        <v>0</v>
      </c>
      <c r="E59" s="12" cm="1">
        <f t="array" aca="1" ref="E59" ca="1">AVERAGE(ABS(L59:Z59))</f>
        <v>0</v>
      </c>
      <c r="F59" s="12">
        <f ca="1">_xlfn.STDEV.S(L59:Z59)</f>
        <v>0</v>
      </c>
      <c r="G59" s="12">
        <f ca="1">IFERROR(F59/E59,0)</f>
        <v>0</v>
      </c>
      <c r="H59" s="14">
        <f ca="1">AVERAGE(AA59:AO59)</f>
        <v>0</v>
      </c>
      <c r="I59" s="12">
        <f t="array" aca="1" ref="I59" ca="1">AVERAGE(ABS(AA59:AO59))</f>
        <v>0</v>
      </c>
      <c r="J59" s="12">
        <f ca="1">_xlfn.STDEV.S(AA59:AO59)</f>
        <v>0</v>
      </c>
      <c r="K59" s="12">
        <f ca="1">IFERROR(J59/I59,0)</f>
        <v>0</v>
      </c>
      <c r="L59" s="8">
        <f ca="1">VLOOKUP($C59,INDIRECT("'"&amp;L$2&amp;"'"&amp;"!Q3:V59"),5,FALSE)</f>
        <v>0</v>
      </c>
      <c r="M59">
        <f ca="1">VLOOKUP($C59,INDIRECT("'"&amp;M$2&amp;"'"&amp;"!Q3:V59"),5,FALSE)</f>
        <v>0</v>
      </c>
      <c r="N59">
        <f ca="1">VLOOKUP($C59,INDIRECT("'"&amp;N$2&amp;"'"&amp;"!Q3:V59"),5,FALSE)</f>
        <v>0</v>
      </c>
      <c r="O59">
        <f ca="1">VLOOKUP($C59,INDIRECT("'"&amp;O$2&amp;"'"&amp;"!Q3:V59"),5,FALSE)</f>
        <v>0</v>
      </c>
      <c r="P59">
        <f ca="1">VLOOKUP($C59,INDIRECT("'"&amp;P$2&amp;"'"&amp;"!Q3:V59"),5,FALSE)</f>
        <v>0</v>
      </c>
      <c r="Q59">
        <f ca="1">VLOOKUP($C59,INDIRECT("'"&amp;Q$2&amp;"'"&amp;"!Q3:V59"),5,FALSE)</f>
        <v>0</v>
      </c>
      <c r="R59">
        <f ca="1">VLOOKUP($C59,INDIRECT("'"&amp;R$2&amp;"'"&amp;"!Q3:V59"),5,FALSE)</f>
        <v>0</v>
      </c>
      <c r="S59">
        <f ca="1">VLOOKUP($C59,INDIRECT("'"&amp;S$2&amp;"'"&amp;"!Q3:V59"),5,FALSE)</f>
        <v>0</v>
      </c>
      <c r="T59">
        <f ca="1">VLOOKUP($C59,INDIRECT("'"&amp;T$2&amp;"'"&amp;"!Q3:V59"),5,FALSE)</f>
        <v>0</v>
      </c>
      <c r="U59">
        <f ca="1">VLOOKUP($C59,INDIRECT("'"&amp;U$2&amp;"'"&amp;"!Q3:V59"),5,FALSE)</f>
        <v>0</v>
      </c>
      <c r="V59">
        <f ca="1">VLOOKUP($C59,INDIRECT("'"&amp;V$2&amp;"'"&amp;"!Q3:V59"),5,FALSE)</f>
        <v>0</v>
      </c>
      <c r="W59">
        <f ca="1">VLOOKUP($C59,INDIRECT("'"&amp;W$2&amp;"'"&amp;"!Q3:V59"),5,FALSE)</f>
        <v>0</v>
      </c>
      <c r="X59">
        <f ca="1">VLOOKUP($C59,INDIRECT("'"&amp;X$2&amp;"'"&amp;"!Q3:V59"),5,FALSE)</f>
        <v>0</v>
      </c>
      <c r="Y59">
        <f ca="1">VLOOKUP($C59,INDIRECT("'"&amp;Y$2&amp;"'"&amp;"!Q3:V59"),5,FALSE)</f>
        <v>0</v>
      </c>
      <c r="Z59">
        <f ca="1">VLOOKUP($C59,INDIRECT("'"&amp;Z$2&amp;"'"&amp;"!Q3:V59"),5,FALSE)</f>
        <v>0</v>
      </c>
      <c r="AA59" s="8">
        <f ca="1">VLOOKUP($C59,INDIRECT("'"&amp;L$2&amp;"'"&amp;"!Q3:V59"),6,FALSE)</f>
        <v>0</v>
      </c>
      <c r="AB59">
        <f ca="1">VLOOKUP($C59,INDIRECT("'"&amp;O$2&amp;"'"&amp;"!Q3:V59"),6,FALSE)</f>
        <v>0</v>
      </c>
      <c r="AC59">
        <f ca="1">VLOOKUP($C59,INDIRECT("'"&amp;M$2&amp;"'"&amp;"!Q3:V59"),6,FALSE)</f>
        <v>0</v>
      </c>
      <c r="AD59">
        <f ca="1">VLOOKUP($C59,INDIRECT("'"&amp;N$2&amp;"'"&amp;"!Q3:V59"),6,FALSE)</f>
        <v>0</v>
      </c>
      <c r="AE59">
        <f ca="1">VLOOKUP($C59,INDIRECT("'"&amp;P$2&amp;"'"&amp;"!Q3:V59"),6,FALSE)</f>
        <v>0</v>
      </c>
      <c r="AF59">
        <f ca="1">VLOOKUP($C59,INDIRECT("'"&amp;Q$2&amp;"'"&amp;"!Q3:V59"),6,FALSE)</f>
        <v>0</v>
      </c>
      <c r="AG59">
        <f ca="1">VLOOKUP($C59,INDIRECT("'"&amp;R$2&amp;"'"&amp;"!Q3:V59"),6,FALSE)</f>
        <v>0</v>
      </c>
      <c r="AH59">
        <f ca="1">VLOOKUP($C59,INDIRECT("'"&amp;S$2&amp;"'"&amp;"!Q3:V59"),6,FALSE)</f>
        <v>0</v>
      </c>
      <c r="AI59">
        <f ca="1">VLOOKUP($C59,INDIRECT("'"&amp;T$2&amp;"'"&amp;"!Q3:V59"),6,FALSE)</f>
        <v>0</v>
      </c>
      <c r="AJ59">
        <f ca="1">VLOOKUP($C59,INDIRECT("'"&amp;U$2&amp;"'"&amp;"!Q3:V59"),6,FALSE)</f>
        <v>0</v>
      </c>
      <c r="AK59">
        <f ca="1">VLOOKUP($C59,INDIRECT("'"&amp;V$2&amp;"'"&amp;"!Q3:V59"),6,FALSE)</f>
        <v>0</v>
      </c>
      <c r="AL59">
        <f ca="1">VLOOKUP($C59,INDIRECT("'"&amp;W$2&amp;"'"&amp;"!Q3:V59"),6,FALSE)</f>
        <v>0</v>
      </c>
      <c r="AM59">
        <f ca="1">VLOOKUP($C59,INDIRECT("'"&amp;X$2&amp;"'"&amp;"!Q3:V59"),6,FALSE)</f>
        <v>0</v>
      </c>
      <c r="AN59">
        <f ca="1">VLOOKUP($C59,INDIRECT("'"&amp;Y$2&amp;"'"&amp;"!Q3:V59"),6,FALSE)</f>
        <v>0</v>
      </c>
      <c r="AO59">
        <f ca="1">VLOOKUP($C59,INDIRECT("'"&amp;Z$2&amp;"'"&amp;"!Q3:V59"),6,FALSE)</f>
        <v>0</v>
      </c>
    </row>
  </sheetData>
  <autoFilter ref="C3:AO59" xr:uid="{203ECB4A-E2F2-4F2B-87F6-62CADAB2BEEB}">
    <sortState xmlns:xlrd2="http://schemas.microsoft.com/office/spreadsheetml/2017/richdata2" ref="C4:AO59">
      <sortCondition descending="1" ref="E3:E59"/>
    </sortState>
  </autoFilter>
  <sortState xmlns:xlrd2="http://schemas.microsoft.com/office/spreadsheetml/2017/richdata2" ref="C4:C59">
    <sortCondition ref="C4:C5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08"/>
  <sheetViews>
    <sheetView workbookViewId="0">
      <selection activeCell="U1" sqref="U1:V1048576"/>
    </sheetView>
  </sheetViews>
  <sheetFormatPr defaultRowHeight="15"/>
  <cols>
    <col min="17" max="17" width="10.28515625" bestFit="1" customWidth="1"/>
  </cols>
  <sheetData>
    <row r="2" spans="2:22">
      <c r="B2" s="1" t="s">
        <v>0</v>
      </c>
      <c r="I2" t="s">
        <v>705</v>
      </c>
      <c r="J2" t="s">
        <v>704</v>
      </c>
      <c r="K2" t="s">
        <v>702</v>
      </c>
      <c r="L2" t="s">
        <v>703</v>
      </c>
      <c r="M2" t="s">
        <v>700</v>
      </c>
      <c r="N2" t="s">
        <v>701</v>
      </c>
      <c r="P2" t="s">
        <v>704</v>
      </c>
      <c r="Q2" t="s">
        <v>731</v>
      </c>
      <c r="R2" t="s">
        <v>702</v>
      </c>
      <c r="S2" t="s">
        <v>703</v>
      </c>
      <c r="T2" t="s">
        <v>730</v>
      </c>
      <c r="U2" t="s">
        <v>800</v>
      </c>
      <c r="V2" t="s">
        <v>801</v>
      </c>
    </row>
    <row r="3" spans="2:22">
      <c r="B3" s="1" t="s">
        <v>21</v>
      </c>
      <c r="C3" t="s">
        <v>22</v>
      </c>
      <c r="D3" t="s">
        <v>23</v>
      </c>
      <c r="I3">
        <v>2</v>
      </c>
      <c r="J3">
        <v>1</v>
      </c>
      <c r="K3" t="str" cm="1">
        <f t="array" aca="1" ref="K3" ca="1">RIGHT(INDIRECT("B"&amp;I3),9)</f>
        <v xml:space="preserve"> 0.130136</v>
      </c>
      <c r="L3" t="str" cm="1">
        <f t="array" aca="1" ref="L3" ca="1">RIGHT(INDIRECT("D"&amp;I3+1),9)</f>
        <v xml:space="preserve"> 0.868608</v>
      </c>
      <c r="M3">
        <f>D4</f>
        <v>0</v>
      </c>
      <c r="N3" t="str">
        <f>E4</f>
        <v xml:space="preserve"> None]</v>
      </c>
      <c r="P3">
        <f>J3</f>
        <v>1</v>
      </c>
      <c r="Q3" t="s">
        <v>732</v>
      </c>
      <c r="R3">
        <f ca="1">_xlfn.NUMBERVALUE(K3)</f>
        <v>0.130136</v>
      </c>
      <c r="S3">
        <f ca="1">_xlfn.NUMBERVALUE(L3)</f>
        <v>0.86860800000000005</v>
      </c>
      <c r="T3">
        <f>M3</f>
        <v>0</v>
      </c>
    </row>
    <row r="4" spans="2:22">
      <c r="B4" s="1" t="s">
        <v>24</v>
      </c>
      <c r="C4" t="s">
        <v>22</v>
      </c>
      <c r="D4">
        <v>0</v>
      </c>
      <c r="E4" t="s">
        <v>25</v>
      </c>
      <c r="G4">
        <v>3</v>
      </c>
      <c r="H4">
        <v>3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0.130136</v>
      </c>
      <c r="L4" t="str" cm="1">
        <f t="array" aca="1" ref="L4" ca="1">RIGHT(INDIRECT("D"&amp;I4+1),9)</f>
        <v xml:space="preserve"> 0.868608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       'EaAir']</v>
      </c>
      <c r="P4">
        <f t="shared" ref="P4:P59" si="1">J4</f>
        <v>2</v>
      </c>
      <c r="Q4" s="6" t="str">
        <f ca="1">MID(N4,FIND("'",N4)+1,FIND("'",N4,FIND("'",N4)+1)-FIND("'",N4)-1)</f>
        <v>EaAir</v>
      </c>
      <c r="R4">
        <f t="shared" ref="R4:R59" ca="1" si="2">_xlfn.NUMBERVALUE(K4)</f>
        <v>0.130136</v>
      </c>
      <c r="S4">
        <f t="shared" ref="S4:S59" ca="1" si="3">_xlfn.NUMBERVALUE(L4)</f>
        <v>0.86860800000000005</v>
      </c>
      <c r="T4">
        <f t="shared" ref="T4:T59" ca="1" si="4">M4</f>
        <v>1</v>
      </c>
      <c r="U4">
        <f ca="1">T4*(R4-R3)/(2/3)</f>
        <v>0</v>
      </c>
      <c r="V4">
        <f ca="1">U4*(S4-S3)/(2/3)</f>
        <v>0</v>
      </c>
    </row>
    <row r="5" spans="2:22">
      <c r="B5" s="1" t="s">
        <v>1</v>
      </c>
      <c r="G5">
        <f>IF(H4=2,3,4)</f>
        <v>4</v>
      </c>
      <c r="H5">
        <v>2</v>
      </c>
      <c r="I5">
        <f t="shared" ref="I5:I59" si="5">I4+G5</f>
        <v>9</v>
      </c>
      <c r="J5">
        <f t="shared" si="0"/>
        <v>3</v>
      </c>
      <c r="K5" t="str" cm="1">
        <f t="array" aca="1" ref="K5" ca="1">RIGHT(INDIRECT("B"&amp;I5),9)</f>
        <v xml:space="preserve"> 0.130136</v>
      </c>
      <c r="L5" t="str" cm="1">
        <f t="array" aca="1" ref="L5" ca="1">RIGHT(INDIRECT("D"&amp;I5+1),9)</f>
        <v xml:space="preserve"> 0.868608</v>
      </c>
      <c r="M5" cm="1">
        <f t="array" aca="1" ref="M5" ca="1">INDIRECT("D"&amp;I5+2)</f>
        <v>1</v>
      </c>
      <c r="N5" t="str" cm="1">
        <f t="array" aca="1" ref="N5" ca="1">INDIRECT(IF(H5=2,"E","B")&amp;I5+H5)</f>
        <v xml:space="preserve"> 'Rlf']</v>
      </c>
      <c r="P5">
        <f t="shared" si="1"/>
        <v>3</v>
      </c>
      <c r="Q5" s="6" t="str">
        <f t="shared" ref="Q5:Q59" ca="1" si="6">MID(N5,FIND("'",N5)+1,FIND("'",N5,FIND("'",N5)+1)-FIND("'",N5)-1)</f>
        <v>Rlf</v>
      </c>
      <c r="R5">
        <f t="shared" ca="1" si="2"/>
        <v>0.130136</v>
      </c>
      <c r="S5">
        <f t="shared" ca="1" si="3"/>
        <v>0.86860800000000005</v>
      </c>
      <c r="T5">
        <f t="shared" ca="1" si="4"/>
        <v>1</v>
      </c>
      <c r="U5">
        <f t="shared" ref="U5:V5" ca="1" si="7">T5*(R5-R4)/(2/3)</f>
        <v>0</v>
      </c>
      <c r="V5">
        <f t="shared" ca="1" si="7"/>
        <v>0</v>
      </c>
    </row>
    <row r="6" spans="2:22">
      <c r="B6" s="1" t="s">
        <v>21</v>
      </c>
      <c r="C6" t="s">
        <v>22</v>
      </c>
      <c r="D6" t="s">
        <v>23</v>
      </c>
      <c r="G6">
        <f t="shared" ref="G6:G59" si="8">IF(H5=2,3,4)</f>
        <v>3</v>
      </c>
      <c r="H6">
        <v>3</v>
      </c>
      <c r="I6">
        <f t="shared" si="5"/>
        <v>12</v>
      </c>
      <c r="J6">
        <f t="shared" si="0"/>
        <v>4</v>
      </c>
      <c r="K6" t="str" cm="1">
        <f t="array" aca="1" ref="K6" ca="1">RIGHT(INDIRECT("B"&amp;I6),9)</f>
        <v xml:space="preserve"> 0.130136</v>
      </c>
      <c r="L6" t="str" cm="1">
        <f t="array" aca="1" ref="L6" ca="1">RIGHT(INDIRECT("D"&amp;I6+1),9)</f>
        <v xml:space="preserve"> 0.868608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'froot_tip']</v>
      </c>
      <c r="P6">
        <f t="shared" si="1"/>
        <v>4</v>
      </c>
      <c r="Q6" s="6" t="str">
        <f t="shared" ca="1" si="6"/>
        <v>froot_tip</v>
      </c>
      <c r="R6">
        <f t="shared" ca="1" si="2"/>
        <v>0.130136</v>
      </c>
      <c r="S6">
        <f t="shared" ca="1" si="3"/>
        <v>0.86860800000000005</v>
      </c>
      <c r="T6">
        <f t="shared" ca="1" si="4"/>
        <v>-1</v>
      </c>
      <c r="U6">
        <f t="shared" ref="U6:V6" ca="1" si="9">T6*(R6-R5)/(2/3)</f>
        <v>0</v>
      </c>
      <c r="V6">
        <f t="shared" ca="1" si="9"/>
        <v>0</v>
      </c>
    </row>
    <row r="7" spans="2:22">
      <c r="B7" s="1" t="s">
        <v>24</v>
      </c>
      <c r="C7" t="s">
        <v>22</v>
      </c>
      <c r="D7">
        <v>1</v>
      </c>
      <c r="G7">
        <f t="shared" si="8"/>
        <v>4</v>
      </c>
      <c r="H7">
        <v>3</v>
      </c>
      <c r="I7">
        <f t="shared" si="5"/>
        <v>16</v>
      </c>
      <c r="J7">
        <f t="shared" si="0"/>
        <v>5</v>
      </c>
      <c r="K7" t="str" cm="1">
        <f t="array" aca="1" ref="K7" ca="1">RIGHT(INDIRECT("B"&amp;I7),9)</f>
        <v xml:space="preserve"> 0.110196</v>
      </c>
      <c r="L7" t="str" cm="1">
        <f t="array" aca="1" ref="L7" ca="1">RIGHT(INDIRECT("D"&amp;I7+1),9)</f>
        <v xml:space="preserve"> 0.888571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       'WatHL']</v>
      </c>
      <c r="P7">
        <f t="shared" si="1"/>
        <v>5</v>
      </c>
      <c r="Q7" s="6" t="str">
        <f t="shared" ca="1" si="6"/>
        <v>WatHL</v>
      </c>
      <c r="R7">
        <f t="shared" ca="1" si="2"/>
        <v>0.110196</v>
      </c>
      <c r="S7">
        <f t="shared" ca="1" si="3"/>
        <v>0.888571</v>
      </c>
      <c r="T7">
        <f t="shared" ca="1" si="4"/>
        <v>-1</v>
      </c>
      <c r="U7">
        <f t="shared" ref="U7:V7" ca="1" si="10">T7*(R7-R6)/(2/3)</f>
        <v>2.9909999999999999E-2</v>
      </c>
      <c r="V7">
        <f t="shared" ca="1" si="10"/>
        <v>8.9563999499999792E-4</v>
      </c>
    </row>
    <row r="8" spans="2:22">
      <c r="B8" s="1" t="s">
        <v>26</v>
      </c>
      <c r="G8">
        <f t="shared" si="8"/>
        <v>4</v>
      </c>
      <c r="H8">
        <v>3</v>
      </c>
      <c r="I8">
        <f t="shared" si="5"/>
        <v>20</v>
      </c>
      <c r="J8">
        <f t="shared" si="0"/>
        <v>6</v>
      </c>
      <c r="K8" t="str" cm="1">
        <f t="array" aca="1" ref="K8" ca="1">RIGHT(INDIRECT("B"&amp;I8),9)</f>
        <v xml:space="preserve"> 0.110196</v>
      </c>
      <c r="L8" t="str" cm="1">
        <f t="array" aca="1" ref="L8" ca="1">RIGHT(INDIRECT("D"&amp;I8+1),9)</f>
        <v xml:space="preserve">  0.88857</v>
      </c>
      <c r="M8" cm="1">
        <f t="array" aca="1" ref="M8" ca="1">INDIRECT("D"&amp;I8+2)</f>
        <v>-1</v>
      </c>
      <c r="N8" t="str" cm="1">
        <f t="array" aca="1" ref="N8" ca="1">INDIRECT(IF(H8=2,"E","B")&amp;I8+H8)</f>
        <v xml:space="preserve">        'OHConc']</v>
      </c>
      <c r="P8">
        <f t="shared" si="1"/>
        <v>6</v>
      </c>
      <c r="Q8" s="6" t="str">
        <f t="shared" ca="1" si="6"/>
        <v>OHConc</v>
      </c>
      <c r="R8">
        <f t="shared" ca="1" si="2"/>
        <v>0.110196</v>
      </c>
      <c r="S8">
        <f t="shared" ca="1" si="3"/>
        <v>0.88856999999999997</v>
      </c>
      <c r="T8">
        <f t="shared" ca="1" si="4"/>
        <v>-1</v>
      </c>
      <c r="U8">
        <f t="shared" ref="U8:V8" ca="1" si="11">T8*(R8-R7)/(2/3)</f>
        <v>0</v>
      </c>
      <c r="V8">
        <f t="shared" ca="1" si="11"/>
        <v>0</v>
      </c>
    </row>
    <row r="9" spans="2:22">
      <c r="B9" s="1" t="s">
        <v>1</v>
      </c>
      <c r="G9">
        <f t="shared" si="8"/>
        <v>4</v>
      </c>
      <c r="H9">
        <v>2</v>
      </c>
      <c r="I9">
        <f t="shared" si="5"/>
        <v>24</v>
      </c>
      <c r="J9">
        <f t="shared" si="0"/>
        <v>7</v>
      </c>
      <c r="K9" t="str" cm="1">
        <f t="array" aca="1" ref="K9" ca="1">RIGHT(INDIRECT("B"&amp;I9),9)</f>
        <v xml:space="preserve"> 0.110192</v>
      </c>
      <c r="L9" t="str" cm="1">
        <f t="array" aca="1" ref="L9" ca="1">RIGHT(INDIRECT("D"&amp;I9+1),9)</f>
        <v xml:space="preserve"> 0.888574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'Sw']</v>
      </c>
      <c r="P9">
        <f t="shared" si="1"/>
        <v>7</v>
      </c>
      <c r="Q9" s="6" t="str">
        <f t="shared" ca="1" si="6"/>
        <v>Sw</v>
      </c>
      <c r="R9">
        <f t="shared" ca="1" si="2"/>
        <v>0.110192</v>
      </c>
      <c r="S9">
        <f t="shared" ca="1" si="3"/>
        <v>0.88857399999999997</v>
      </c>
      <c r="T9">
        <f t="shared" ca="1" si="4"/>
        <v>-1</v>
      </c>
      <c r="U9">
        <f t="shared" ref="U9:V9" ca="1" si="12">T9*(R9-R8)/(2/3)</f>
        <v>6.0000000000060005E-6</v>
      </c>
      <c r="V9">
        <f t="shared" ca="1" si="12"/>
        <v>3.6000000000072008E-11</v>
      </c>
    </row>
    <row r="10" spans="2:22">
      <c r="B10" s="1" t="s">
        <v>21</v>
      </c>
      <c r="C10" t="s">
        <v>22</v>
      </c>
      <c r="D10" t="s">
        <v>23</v>
      </c>
      <c r="G10">
        <f t="shared" si="8"/>
        <v>3</v>
      </c>
      <c r="H10">
        <v>2</v>
      </c>
      <c r="I10">
        <f t="shared" si="5"/>
        <v>27</v>
      </c>
      <c r="J10">
        <f t="shared" si="0"/>
        <v>8</v>
      </c>
      <c r="K10" t="str" cm="1">
        <f t="array" aca="1" ref="K10" ca="1">RIGHT(INDIRECT("B"&amp;I10),9)</f>
        <v xml:space="preserve"> 0.060743</v>
      </c>
      <c r="L10" t="str" cm="1">
        <f t="array" aca="1" ref="L10" ca="1">RIGHT(INDIRECT("D"&amp;I10+1),9)</f>
        <v xml:space="preserve">  0.93793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'Kf']</v>
      </c>
      <c r="P10">
        <f t="shared" si="1"/>
        <v>8</v>
      </c>
      <c r="Q10" s="6" t="str">
        <f t="shared" ca="1" si="6"/>
        <v>Kf</v>
      </c>
      <c r="R10">
        <f t="shared" ca="1" si="2"/>
        <v>6.0742999999999998E-2</v>
      </c>
      <c r="S10">
        <f t="shared" ca="1" si="3"/>
        <v>0.93793000000000004</v>
      </c>
      <c r="T10">
        <f t="shared" ca="1" si="4"/>
        <v>1</v>
      </c>
      <c r="U10">
        <f t="shared" ref="U10:V10" ca="1" si="13">T10*(R10-R9)/(2/3)</f>
        <v>-7.4173500000000003E-2</v>
      </c>
      <c r="V10">
        <f t="shared" ca="1" si="13"/>
        <v>-5.4913608990000079E-3</v>
      </c>
    </row>
    <row r="11" spans="2:22">
      <c r="B11" s="1" t="s">
        <v>24</v>
      </c>
      <c r="C11" t="s">
        <v>22</v>
      </c>
      <c r="D11">
        <v>1</v>
      </c>
      <c r="E11" t="s">
        <v>27</v>
      </c>
      <c r="G11">
        <f t="shared" si="8"/>
        <v>3</v>
      </c>
      <c r="H11">
        <v>3</v>
      </c>
      <c r="I11">
        <f t="shared" si="5"/>
        <v>30</v>
      </c>
      <c r="J11">
        <f t="shared" si="0"/>
        <v>9</v>
      </c>
      <c r="K11" t="str" cm="1">
        <f t="array" aca="1" ref="K11" ca="1">RIGHT(INDIRECT("B"&amp;I11),9)</f>
        <v xml:space="preserve"> 0.060743</v>
      </c>
      <c r="L11" t="str" cm="1">
        <f t="array" aca="1" ref="L11" ca="1">RIGHT(INDIRECT("D"&amp;I11+1),9)</f>
        <v xml:space="preserve">  0.93793</v>
      </c>
      <c r="M11" cm="1">
        <f t="array" aca="1" ref="M11" ca="1">INDIRECT("D"&amp;I11+2)</f>
        <v>-1</v>
      </c>
      <c r="N11" t="str" cm="1">
        <f t="array" aca="1" ref="N11" ca="1">INDIRECT(IF(H11=2,"E","B")&amp;I11+H11)</f>
        <v xml:space="preserve">        'VFrootbody']</v>
      </c>
      <c r="P11">
        <f t="shared" si="1"/>
        <v>9</v>
      </c>
      <c r="Q11" s="6" t="str">
        <f t="shared" ca="1" si="6"/>
        <v>VFrootbody</v>
      </c>
      <c r="R11">
        <f t="shared" ca="1" si="2"/>
        <v>6.0742999999999998E-2</v>
      </c>
      <c r="S11">
        <f t="shared" ca="1" si="3"/>
        <v>0.93793000000000004</v>
      </c>
      <c r="T11">
        <f t="shared" ca="1" si="4"/>
        <v>-1</v>
      </c>
      <c r="U11">
        <f t="shared" ref="U11:V11" ca="1" si="14">T11*(R11-R10)/(2/3)</f>
        <v>0</v>
      </c>
      <c r="V11">
        <f t="shared" ca="1" si="14"/>
        <v>0</v>
      </c>
    </row>
    <row r="12" spans="2:22">
      <c r="B12" s="1" t="s">
        <v>1</v>
      </c>
      <c r="G12">
        <f t="shared" si="8"/>
        <v>4</v>
      </c>
      <c r="H12">
        <v>2</v>
      </c>
      <c r="I12">
        <f t="shared" si="5"/>
        <v>34</v>
      </c>
      <c r="J12">
        <f t="shared" si="0"/>
        <v>10</v>
      </c>
      <c r="K12" t="str" cm="1">
        <f t="array" aca="1" ref="K12" ca="1">RIGHT(INDIRECT("B"&amp;I12),9)</f>
        <v xml:space="preserve"> 0.061242</v>
      </c>
      <c r="L12" t="str" cm="1">
        <f t="array" aca="1" ref="L12" ca="1">RIGHT(INDIRECT("D"&amp;I12+1),9)</f>
        <v xml:space="preserve"> 0.937432</v>
      </c>
      <c r="M12" cm="1">
        <f t="array" aca="1" ref="M12" ca="1">INDIRECT("D"&amp;I12+2)</f>
        <v>1</v>
      </c>
      <c r="N12" t="str" cm="1">
        <f t="array" aca="1" ref="N12" ca="1">INDIRECT(IF(H12=2,"E","B")&amp;I12+H12)</f>
        <v xml:space="preserve"> 'Ss']</v>
      </c>
      <c r="P12">
        <f t="shared" si="1"/>
        <v>10</v>
      </c>
      <c r="Q12" s="6" t="str">
        <f t="shared" ca="1" si="6"/>
        <v>Ss</v>
      </c>
      <c r="R12">
        <f t="shared" ca="1" si="2"/>
        <v>6.1241999999999998E-2</v>
      </c>
      <c r="S12">
        <f t="shared" ca="1" si="3"/>
        <v>0.93743200000000004</v>
      </c>
      <c r="T12">
        <f t="shared" ca="1" si="4"/>
        <v>1</v>
      </c>
      <c r="U12">
        <f t="shared" ref="U12:V12" ca="1" si="15">T12*(R12-R11)/(2/3)</f>
        <v>7.4849999999999917E-4</v>
      </c>
      <c r="V12">
        <f t="shared" ca="1" si="15"/>
        <v>-5.5912949999999771E-7</v>
      </c>
    </row>
    <row r="13" spans="2:22">
      <c r="B13" s="1" t="s">
        <v>21</v>
      </c>
      <c r="C13" t="s">
        <v>22</v>
      </c>
      <c r="D13" t="s">
        <v>23</v>
      </c>
      <c r="G13">
        <f t="shared" si="8"/>
        <v>3</v>
      </c>
      <c r="H13">
        <v>2</v>
      </c>
      <c r="I13">
        <f t="shared" si="5"/>
        <v>37</v>
      </c>
      <c r="J13">
        <f t="shared" si="0"/>
        <v>11</v>
      </c>
      <c r="K13" t="str" cm="1">
        <f t="array" aca="1" ref="K13" ca="1">RIGHT(INDIRECT("B"&amp;I13),9)</f>
        <v xml:space="preserve"> 0.061547</v>
      </c>
      <c r="L13" t="str" cm="1">
        <f t="array" aca="1" ref="L13" ca="1">RIGHT(INDIRECT("D"&amp;I13+1),9)</f>
        <v xml:space="preserve"> 0.937128</v>
      </c>
      <c r="M13" cm="1">
        <f t="array" aca="1" ref="M13" ca="1">INDIRECT("D"&amp;I13+2)</f>
        <v>-1</v>
      </c>
      <c r="N13" t="str" cm="1">
        <f t="array" aca="1" ref="N13" ca="1">INDIRECT(IF(H13=2,"E","B")&amp;I13+H13)</f>
        <v xml:space="preserve"> 'Kn']</v>
      </c>
      <c r="P13">
        <f t="shared" si="1"/>
        <v>11</v>
      </c>
      <c r="Q13" s="6" t="str">
        <f t="shared" ca="1" si="6"/>
        <v>Kn</v>
      </c>
      <c r="R13">
        <f t="shared" ca="1" si="2"/>
        <v>6.1546999999999998E-2</v>
      </c>
      <c r="S13">
        <f t="shared" ca="1" si="3"/>
        <v>0.93712799999999996</v>
      </c>
      <c r="T13">
        <f t="shared" ca="1" si="4"/>
        <v>-1</v>
      </c>
      <c r="U13">
        <f t="shared" ref="U13:V13" ca="1" si="16">T13*(R13-R12)/(2/3)</f>
        <v>-4.5749999999999957E-4</v>
      </c>
      <c r="V13">
        <f t="shared" ca="1" si="16"/>
        <v>2.0862000000005606E-7</v>
      </c>
    </row>
    <row r="14" spans="2:22">
      <c r="B14" s="1" t="s">
        <v>24</v>
      </c>
      <c r="C14" t="s">
        <v>22</v>
      </c>
      <c r="D14">
        <v>-1</v>
      </c>
      <c r="G14">
        <f t="shared" si="8"/>
        <v>3</v>
      </c>
      <c r="H14">
        <v>2</v>
      </c>
      <c r="I14">
        <f t="shared" si="5"/>
        <v>40</v>
      </c>
      <c r="J14">
        <f t="shared" si="0"/>
        <v>12</v>
      </c>
      <c r="K14" t="str" cm="1">
        <f t="array" aca="1" ref="K14" ca="1">RIGHT(INDIRECT("B"&amp;I14),9)</f>
        <v xml:space="preserve"> 0.061483</v>
      </c>
      <c r="L14" t="str" cm="1">
        <f t="array" aca="1" ref="L14" ca="1">RIGHT(INDIRECT("D"&amp;I14+1),9)</f>
        <v xml:space="preserve"> 0.937192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'Cs']</v>
      </c>
      <c r="P14">
        <f t="shared" si="1"/>
        <v>12</v>
      </c>
      <c r="Q14" s="6" t="str">
        <f t="shared" ca="1" si="6"/>
        <v>Cs</v>
      </c>
      <c r="R14">
        <f t="shared" ca="1" si="2"/>
        <v>6.1483000000000003E-2</v>
      </c>
      <c r="S14">
        <f t="shared" ca="1" si="3"/>
        <v>0.93719200000000003</v>
      </c>
      <c r="T14">
        <f t="shared" ca="1" si="4"/>
        <v>1</v>
      </c>
      <c r="U14">
        <f t="shared" ref="U14:V14" ca="1" si="17">T14*(R14-R13)/(2/3)</f>
        <v>-9.5999999999991925E-5</v>
      </c>
      <c r="V14">
        <f t="shared" ca="1" si="17"/>
        <v>-9.2160000000084418E-9</v>
      </c>
    </row>
    <row r="15" spans="2:22">
      <c r="B15" s="1" t="s">
        <v>28</v>
      </c>
      <c r="G15">
        <f t="shared" si="8"/>
        <v>3</v>
      </c>
      <c r="H15">
        <v>2</v>
      </c>
      <c r="I15">
        <f t="shared" si="5"/>
        <v>43</v>
      </c>
      <c r="J15">
        <f t="shared" si="0"/>
        <v>13</v>
      </c>
      <c r="K15" t="str" cm="1">
        <f t="array" aca="1" ref="K15" ca="1">RIGHT(INDIRECT("B"&amp;I15),9)</f>
        <v xml:space="preserve"> 0.061483</v>
      </c>
      <c r="L15" t="str" cm="1">
        <f t="array" aca="1" ref="L15" ca="1">RIGHT(INDIRECT("D"&amp;I15+1),9)</f>
        <v xml:space="preserve"> 0.937192</v>
      </c>
      <c r="M15" cm="1">
        <f t="array" aca="1" ref="M15" ca="1">INDIRECT("D"&amp;I15+2)</f>
        <v>-1</v>
      </c>
      <c r="N15" t="str" cm="1">
        <f t="array" aca="1" ref="N15" ca="1">INDIRECT(IF(H15=2,"E","B")&amp;I15+H15)</f>
        <v xml:space="preserve"> 'Q']</v>
      </c>
      <c r="P15">
        <f t="shared" si="1"/>
        <v>13</v>
      </c>
      <c r="Q15" s="6" t="str">
        <f t="shared" ca="1" si="6"/>
        <v>Q</v>
      </c>
      <c r="R15">
        <f t="shared" ca="1" si="2"/>
        <v>6.1483000000000003E-2</v>
      </c>
      <c r="S15">
        <f t="shared" ca="1" si="3"/>
        <v>0.93719200000000003</v>
      </c>
      <c r="T15">
        <f t="shared" ca="1" si="4"/>
        <v>-1</v>
      </c>
      <c r="U15">
        <f t="shared" ref="U15:V15" ca="1" si="18">T15*(R15-R14)/(2/3)</f>
        <v>0</v>
      </c>
      <c r="V15">
        <f t="shared" ca="1" si="18"/>
        <v>0</v>
      </c>
    </row>
    <row r="16" spans="2:22">
      <c r="B16" s="1" t="s">
        <v>2</v>
      </c>
      <c r="G16">
        <f t="shared" si="8"/>
        <v>3</v>
      </c>
      <c r="H16">
        <v>3</v>
      </c>
      <c r="I16">
        <f t="shared" si="5"/>
        <v>46</v>
      </c>
      <c r="J16">
        <f t="shared" si="0"/>
        <v>14</v>
      </c>
      <c r="K16" t="str" cm="1">
        <f t="array" aca="1" ref="K16" ca="1">RIGHT(INDIRECT("B"&amp;I16),9)</f>
        <v xml:space="preserve"> 0.061483</v>
      </c>
      <c r="L16" t="str" cm="1">
        <f t="array" aca="1" ref="L16" ca="1">RIGHT(INDIRECT("D"&amp;I16+1),9)</f>
        <v xml:space="preserve"> 0.937192</v>
      </c>
      <c r="M16" cm="1">
        <f t="array" aca="1" ref="M16" ca="1">INDIRECT("D"&amp;I16+2)</f>
        <v>-1</v>
      </c>
      <c r="N16" t="str" cm="1">
        <f t="array" aca="1" ref="N16" ca="1">INDIRECT(IF(H16=2,"E","B")&amp;I16+H16)</f>
        <v xml:space="preserve">        'VFrootxylem']</v>
      </c>
      <c r="P16">
        <f t="shared" si="1"/>
        <v>14</v>
      </c>
      <c r="Q16" s="6" t="str">
        <f t="shared" ca="1" si="6"/>
        <v>VFrootxylem</v>
      </c>
      <c r="R16">
        <f t="shared" ca="1" si="2"/>
        <v>6.1483000000000003E-2</v>
      </c>
      <c r="S16">
        <f t="shared" ca="1" si="3"/>
        <v>0.93719200000000003</v>
      </c>
      <c r="T16">
        <f t="shared" ca="1" si="4"/>
        <v>-1</v>
      </c>
      <c r="U16">
        <f t="shared" ref="U16:V16" ca="1" si="19">T16*(R16-R15)/(2/3)</f>
        <v>0</v>
      </c>
      <c r="V16">
        <f t="shared" ca="1" si="19"/>
        <v>0</v>
      </c>
    </row>
    <row r="17" spans="2:22">
      <c r="B17" s="1" t="s">
        <v>21</v>
      </c>
      <c r="C17" t="s">
        <v>22</v>
      </c>
      <c r="D17" t="s">
        <v>29</v>
      </c>
      <c r="G17">
        <f t="shared" si="8"/>
        <v>4</v>
      </c>
      <c r="H17">
        <v>3</v>
      </c>
      <c r="I17">
        <f t="shared" si="5"/>
        <v>50</v>
      </c>
      <c r="J17">
        <f t="shared" si="0"/>
        <v>15</v>
      </c>
      <c r="K17" t="str" cm="1">
        <f t="array" aca="1" ref="K17" ca="1">RIGHT(INDIRECT("B"&amp;I17),9)</f>
        <v xml:space="preserve"> 0.061483</v>
      </c>
      <c r="L17" t="str" cm="1">
        <f t="array" aca="1" ref="L17" ca="1">RIGHT(INDIRECT("D"&amp;I17+1),9)</f>
        <v xml:space="preserve"> 0.937192</v>
      </c>
      <c r="M17" cm="1">
        <f t="array" aca="1" ref="M17" ca="1">INDIRECT("D"&amp;I17+2)</f>
        <v>-1</v>
      </c>
      <c r="N17" t="str" cm="1">
        <f t="array" aca="1" ref="N17" ca="1">INDIRECT(IF(H17=2,"E","B")&amp;I17+H17)</f>
        <v xml:space="preserve">        'Urx']</v>
      </c>
      <c r="P17">
        <f t="shared" si="1"/>
        <v>15</v>
      </c>
      <c r="Q17" s="6" t="str">
        <f t="shared" ca="1" si="6"/>
        <v>Urx</v>
      </c>
      <c r="R17">
        <f t="shared" ca="1" si="2"/>
        <v>6.1483000000000003E-2</v>
      </c>
      <c r="S17">
        <f t="shared" ca="1" si="3"/>
        <v>0.93719200000000003</v>
      </c>
      <c r="T17">
        <f t="shared" ca="1" si="4"/>
        <v>-1</v>
      </c>
      <c r="U17">
        <f t="shared" ref="U17:V17" ca="1" si="20">T17*(R17-R16)/(2/3)</f>
        <v>0</v>
      </c>
      <c r="V17">
        <f t="shared" ca="1" si="20"/>
        <v>0</v>
      </c>
    </row>
    <row r="18" spans="2:22">
      <c r="B18" s="1" t="s">
        <v>24</v>
      </c>
      <c r="C18" t="s">
        <v>22</v>
      </c>
      <c r="D18">
        <v>-1</v>
      </c>
      <c r="G18">
        <f t="shared" si="8"/>
        <v>4</v>
      </c>
      <c r="H18">
        <v>3</v>
      </c>
      <c r="I18">
        <f t="shared" si="5"/>
        <v>54</v>
      </c>
      <c r="J18">
        <f t="shared" si="0"/>
        <v>16</v>
      </c>
      <c r="K18" t="str" cm="1">
        <f t="array" aca="1" ref="K18" ca="1">RIGHT(INDIRECT("B"&amp;I18),9)</f>
        <v xml:space="preserve"> 0.061483</v>
      </c>
      <c r="L18" t="str" cm="1">
        <f t="array" aca="1" ref="L18" ca="1">RIGHT(INDIRECT("D"&amp;I18+1),9)</f>
        <v xml:space="preserve"> 0.937192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       'E_plas']</v>
      </c>
      <c r="P18">
        <f t="shared" si="1"/>
        <v>16</v>
      </c>
      <c r="Q18" s="6" t="str">
        <f t="shared" ca="1" si="6"/>
        <v>E_plas</v>
      </c>
      <c r="R18">
        <f t="shared" ca="1" si="2"/>
        <v>6.1483000000000003E-2</v>
      </c>
      <c r="S18">
        <f t="shared" ca="1" si="3"/>
        <v>0.93719200000000003</v>
      </c>
      <c r="T18">
        <f t="shared" ca="1" si="4"/>
        <v>-1</v>
      </c>
      <c r="U18">
        <f t="shared" ref="U18:V18" ca="1" si="21">T18*(R18-R17)/(2/3)</f>
        <v>0</v>
      </c>
      <c r="V18">
        <f t="shared" ca="1" si="21"/>
        <v>0</v>
      </c>
    </row>
    <row r="19" spans="2:22">
      <c r="B19" s="1" t="s">
        <v>30</v>
      </c>
      <c r="G19">
        <f t="shared" si="8"/>
        <v>4</v>
      </c>
      <c r="H19">
        <v>3</v>
      </c>
      <c r="I19">
        <f t="shared" si="5"/>
        <v>58</v>
      </c>
      <c r="J19">
        <f t="shared" si="0"/>
        <v>17</v>
      </c>
      <c r="K19" t="str" cm="1">
        <f t="array" aca="1" ref="K19" ca="1">RIGHT(INDIRECT("B"&amp;I19),9)</f>
        <v xml:space="preserve"> 0.061483</v>
      </c>
      <c r="L19" t="str" cm="1">
        <f t="array" aca="1" ref="L19" ca="1">RIGHT(INDIRECT("D"&amp;I19+1),9)</f>
        <v xml:space="preserve"> 0.937192</v>
      </c>
      <c r="M19" cm="1">
        <f t="array" aca="1" ref="M19" ca="1">INDIRECT("D"&amp;I19+2)</f>
        <v>1</v>
      </c>
      <c r="N19" t="str" cm="1">
        <f t="array" aca="1" ref="N19" ca="1">INDIRECT(IF(H19=2,"E","B")&amp;I19+H19)</f>
        <v xml:space="preserve">        'f_apo']</v>
      </c>
      <c r="P19">
        <f t="shared" si="1"/>
        <v>17</v>
      </c>
      <c r="Q19" s="6" t="str">
        <f t="shared" ca="1" si="6"/>
        <v>f_apo</v>
      </c>
      <c r="R19">
        <f t="shared" ca="1" si="2"/>
        <v>6.1483000000000003E-2</v>
      </c>
      <c r="S19">
        <f t="shared" ca="1" si="3"/>
        <v>0.93719200000000003</v>
      </c>
      <c r="T19">
        <f t="shared" ca="1" si="4"/>
        <v>1</v>
      </c>
      <c r="U19">
        <f t="shared" ref="U19:V19" ca="1" si="22">T19*(R19-R18)/(2/3)</f>
        <v>0</v>
      </c>
      <c r="V19">
        <f t="shared" ca="1" si="22"/>
        <v>0</v>
      </c>
    </row>
    <row r="20" spans="2:22">
      <c r="B20" s="1" t="s">
        <v>2</v>
      </c>
      <c r="G20">
        <f t="shared" si="8"/>
        <v>4</v>
      </c>
      <c r="H20">
        <v>2</v>
      </c>
      <c r="I20">
        <f t="shared" si="5"/>
        <v>62</v>
      </c>
      <c r="J20">
        <f t="shared" si="0"/>
        <v>18</v>
      </c>
      <c r="K20" t="str" cm="1">
        <f t="array" aca="1" ref="K20" ca="1">RIGHT(INDIRECT("B"&amp;I20),9)</f>
        <v xml:space="preserve"> 0.061483</v>
      </c>
      <c r="L20" t="str" cm="1">
        <f t="array" aca="1" ref="L20" ca="1">RIGHT(INDIRECT("D"&amp;I20+1),9)</f>
        <v xml:space="preserve"> 0.937192</v>
      </c>
      <c r="M20" cm="1">
        <f t="array" aca="1" ref="M20" ca="1">INDIRECT("D"&amp;I20+2)</f>
        <v>1</v>
      </c>
      <c r="N20" t="str" cm="1">
        <f t="array" aca="1" ref="N20" ca="1">INDIRECT(IF(H20=2,"E","B")&amp;I20+H20)</f>
        <v xml:space="preserve"> 'kwe']</v>
      </c>
      <c r="P20">
        <f t="shared" si="1"/>
        <v>18</v>
      </c>
      <c r="Q20" s="6" t="str">
        <f t="shared" ca="1" si="6"/>
        <v>kwe</v>
      </c>
      <c r="R20">
        <f t="shared" ca="1" si="2"/>
        <v>6.1483000000000003E-2</v>
      </c>
      <c r="S20">
        <f t="shared" ca="1" si="3"/>
        <v>0.93719200000000003</v>
      </c>
      <c r="T20">
        <f t="shared" ca="1" si="4"/>
        <v>1</v>
      </c>
      <c r="U20">
        <f t="shared" ref="U20:V20" ca="1" si="23">T20*(R20-R19)/(2/3)</f>
        <v>0</v>
      </c>
      <c r="V20">
        <f t="shared" ca="1" si="23"/>
        <v>0</v>
      </c>
    </row>
    <row r="21" spans="2:22">
      <c r="B21" s="1" t="s">
        <v>21</v>
      </c>
      <c r="C21" t="s">
        <v>22</v>
      </c>
      <c r="D21" t="s">
        <v>31</v>
      </c>
      <c r="G21">
        <f t="shared" si="8"/>
        <v>3</v>
      </c>
      <c r="H21">
        <v>3</v>
      </c>
      <c r="I21">
        <f t="shared" si="5"/>
        <v>65</v>
      </c>
      <c r="J21">
        <f t="shared" si="0"/>
        <v>19</v>
      </c>
      <c r="K21" t="str" cm="1">
        <f t="array" aca="1" ref="K21" ca="1">RIGHT(INDIRECT("B"&amp;I21),9)</f>
        <v xml:space="preserve"> 0.061483</v>
      </c>
      <c r="L21" t="str" cm="1">
        <f t="array" aca="1" ref="L21" ca="1">RIGHT(INDIRECT("D"&amp;I21+1),9)</f>
        <v xml:space="preserve"> 0.937192</v>
      </c>
      <c r="M21" cm="1">
        <f t="array" aca="1" ref="M21" ca="1">INDIRECT("D"&amp;I21+2)</f>
        <v>-1</v>
      </c>
      <c r="N21" t="str" cm="1">
        <f t="array" aca="1" ref="N21" ca="1">INDIRECT(IF(H21=2,"E","B")&amp;I21+H21)</f>
        <v xml:space="preserve">        'k_sg']</v>
      </c>
      <c r="P21">
        <f t="shared" si="1"/>
        <v>19</v>
      </c>
      <c r="Q21" s="6" t="str">
        <f t="shared" ca="1" si="6"/>
        <v>k_sg</v>
      </c>
      <c r="R21">
        <f t="shared" ca="1" si="2"/>
        <v>6.1483000000000003E-2</v>
      </c>
      <c r="S21">
        <f t="shared" ca="1" si="3"/>
        <v>0.93719200000000003</v>
      </c>
      <c r="T21">
        <f t="shared" ca="1" si="4"/>
        <v>-1</v>
      </c>
      <c r="U21">
        <f t="shared" ref="U21:V21" ca="1" si="24">T21*(R21-R20)/(2/3)</f>
        <v>0</v>
      </c>
      <c r="V21">
        <f t="shared" ca="1" si="24"/>
        <v>0</v>
      </c>
    </row>
    <row r="22" spans="2:22">
      <c r="B22" s="1" t="s">
        <v>24</v>
      </c>
      <c r="C22" t="s">
        <v>22</v>
      </c>
      <c r="D22">
        <v>-1</v>
      </c>
      <c r="G22">
        <f t="shared" si="8"/>
        <v>4</v>
      </c>
      <c r="H22">
        <v>3</v>
      </c>
      <c r="I22">
        <f t="shared" si="5"/>
        <v>69</v>
      </c>
      <c r="J22">
        <f t="shared" si="0"/>
        <v>20</v>
      </c>
      <c r="K22" t="str" cm="1">
        <f t="array" aca="1" ref="K22" ca="1">RIGHT(INDIRECT("B"&amp;I22),9)</f>
        <v xml:space="preserve"> 0.061483</v>
      </c>
      <c r="L22" t="str" cm="1">
        <f t="array" aca="1" ref="L22" ca="1">RIGHT(INDIRECT("D"&amp;I22+1),9)</f>
        <v xml:space="preserve"> 0.937192</v>
      </c>
      <c r="M22" cm="1">
        <f t="array" aca="1" ref="M22" ca="1">INDIRECT("D"&amp;I22+2)</f>
        <v>-1</v>
      </c>
      <c r="N22" t="str" cm="1">
        <f t="array" aca="1" ref="N22" ca="1">INDIRECT(IF(H22=2,"E","B")&amp;I22+H22)</f>
        <v xml:space="preserve">        'kcw']</v>
      </c>
      <c r="P22">
        <f t="shared" si="1"/>
        <v>20</v>
      </c>
      <c r="Q22" s="6" t="str">
        <f t="shared" ca="1" si="6"/>
        <v>kcw</v>
      </c>
      <c r="R22">
        <f t="shared" ca="1" si="2"/>
        <v>6.1483000000000003E-2</v>
      </c>
      <c r="S22">
        <f t="shared" ca="1" si="3"/>
        <v>0.93719200000000003</v>
      </c>
      <c r="T22">
        <f t="shared" ca="1" si="4"/>
        <v>-1</v>
      </c>
      <c r="U22">
        <f t="shared" ref="U22:V22" ca="1" si="25">T22*(R22-R21)/(2/3)</f>
        <v>0</v>
      </c>
      <c r="V22">
        <f t="shared" ca="1" si="25"/>
        <v>0</v>
      </c>
    </row>
    <row r="23" spans="2:22">
      <c r="B23" s="1" t="s">
        <v>32</v>
      </c>
      <c r="G23">
        <f t="shared" si="8"/>
        <v>4</v>
      </c>
      <c r="H23">
        <v>3</v>
      </c>
      <c r="I23">
        <f t="shared" si="5"/>
        <v>73</v>
      </c>
      <c r="J23">
        <f t="shared" si="0"/>
        <v>21</v>
      </c>
      <c r="K23" t="str" cm="1">
        <f t="array" aca="1" ref="K23" ca="1">RIGHT(INDIRECT("B"&amp;I23),9)</f>
        <v xml:space="preserve"> 0.061483</v>
      </c>
      <c r="L23" t="str" cm="1">
        <f t="array" aca="1" ref="L23" ca="1">RIGHT(INDIRECT("D"&amp;I23+1),9)</f>
        <v xml:space="preserve"> 0.937192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       'VFapoplast']</v>
      </c>
      <c r="P23">
        <f t="shared" si="1"/>
        <v>21</v>
      </c>
      <c r="Q23" s="6" t="str">
        <f t="shared" ca="1" si="6"/>
        <v>VFapoplast</v>
      </c>
      <c r="R23">
        <f t="shared" ca="1" si="2"/>
        <v>6.1483000000000003E-2</v>
      </c>
      <c r="S23">
        <f t="shared" ca="1" si="3"/>
        <v>0.93719200000000003</v>
      </c>
      <c r="T23">
        <f t="shared" ca="1" si="4"/>
        <v>1</v>
      </c>
      <c r="U23">
        <f t="shared" ref="U23:V23" ca="1" si="26">T23*(R23-R22)/(2/3)</f>
        <v>0</v>
      </c>
      <c r="V23">
        <f t="shared" ca="1" si="26"/>
        <v>0</v>
      </c>
    </row>
    <row r="24" spans="2:22">
      <c r="B24" s="1" t="s">
        <v>3</v>
      </c>
      <c r="G24">
        <f t="shared" si="8"/>
        <v>4</v>
      </c>
      <c r="H24">
        <v>3</v>
      </c>
      <c r="I24">
        <f t="shared" si="5"/>
        <v>77</v>
      </c>
      <c r="J24">
        <f t="shared" si="0"/>
        <v>22</v>
      </c>
      <c r="K24" t="str" cm="1">
        <f t="array" aca="1" ref="K24" ca="1">RIGHT(INDIRECT("B"&amp;I24),9)</f>
        <v xml:space="preserve"> 0.061483</v>
      </c>
      <c r="L24" t="str" cm="1">
        <f t="array" aca="1" ref="L24" ca="1">RIGHT(INDIRECT("D"&amp;I24+1),9)</f>
        <v xml:space="preserve"> 0.937192</v>
      </c>
      <c r="M24" cm="1">
        <f t="array" aca="1" ref="M24" ca="1">INDIRECT("D"&amp;I24+2)</f>
        <v>1</v>
      </c>
      <c r="N24" t="str" cm="1">
        <f t="array" aca="1" ref="N24" ca="1">INDIRECT(IF(H24=2,"E","B")&amp;I24+H24)</f>
        <v xml:space="preserve">        'If_sw']</v>
      </c>
      <c r="P24">
        <f t="shared" si="1"/>
        <v>22</v>
      </c>
      <c r="Q24" s="6" t="str">
        <f t="shared" ca="1" si="6"/>
        <v>If_sw</v>
      </c>
      <c r="R24">
        <f t="shared" ca="1" si="2"/>
        <v>6.1483000000000003E-2</v>
      </c>
      <c r="S24">
        <f t="shared" ca="1" si="3"/>
        <v>0.93719200000000003</v>
      </c>
      <c r="T24">
        <f t="shared" ca="1" si="4"/>
        <v>1</v>
      </c>
      <c r="U24">
        <f t="shared" ref="U24:V24" ca="1" si="27">T24*(R24-R23)/(2/3)</f>
        <v>0</v>
      </c>
      <c r="V24">
        <f t="shared" ca="1" si="27"/>
        <v>0</v>
      </c>
    </row>
    <row r="25" spans="2:22">
      <c r="B25" s="1" t="s">
        <v>21</v>
      </c>
      <c r="C25" t="s">
        <v>22</v>
      </c>
      <c r="D25" t="s">
        <v>33</v>
      </c>
      <c r="G25">
        <f t="shared" si="8"/>
        <v>4</v>
      </c>
      <c r="H25">
        <v>3</v>
      </c>
      <c r="I25">
        <f t="shared" si="5"/>
        <v>81</v>
      </c>
      <c r="J25">
        <f t="shared" si="0"/>
        <v>23</v>
      </c>
      <c r="K25" t="str" cm="1">
        <f t="array" aca="1" ref="K25" ca="1">RIGHT(INDIRECT("B"&amp;I25),9)</f>
        <v xml:space="preserve"> 0.061483</v>
      </c>
      <c r="L25" t="str" cm="1">
        <f t="array" aca="1" ref="L25" ca="1">RIGHT(INDIRECT("D"&amp;I25+1),9)</f>
        <v xml:space="preserve"> 0.937192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       'lamb']</v>
      </c>
      <c r="P25">
        <f t="shared" si="1"/>
        <v>23</v>
      </c>
      <c r="Q25" s="6" t="str">
        <f t="shared" ca="1" si="6"/>
        <v>lamb</v>
      </c>
      <c r="R25">
        <f t="shared" ca="1" si="2"/>
        <v>6.1483000000000003E-2</v>
      </c>
      <c r="S25">
        <f t="shared" ca="1" si="3"/>
        <v>0.93719200000000003</v>
      </c>
      <c r="T25">
        <f t="shared" ca="1" si="4"/>
        <v>-1</v>
      </c>
      <c r="U25">
        <f t="shared" ref="U25:V25" ca="1" si="28">T25*(R25-R24)/(2/3)</f>
        <v>0</v>
      </c>
      <c r="V25">
        <f t="shared" ca="1" si="28"/>
        <v>0</v>
      </c>
    </row>
    <row r="26" spans="2:22">
      <c r="B26" s="1" t="s">
        <v>24</v>
      </c>
      <c r="C26" t="s">
        <v>22</v>
      </c>
      <c r="D26">
        <v>-1</v>
      </c>
      <c r="E26" t="s">
        <v>34</v>
      </c>
      <c r="G26">
        <f t="shared" si="8"/>
        <v>4</v>
      </c>
      <c r="H26">
        <v>3</v>
      </c>
      <c r="I26">
        <f t="shared" si="5"/>
        <v>85</v>
      </c>
      <c r="J26">
        <f t="shared" si="0"/>
        <v>24</v>
      </c>
      <c r="K26" t="str" cm="1">
        <f t="array" aca="1" ref="K26" ca="1">RIGHT(INDIRECT("B"&amp;I26),9)</f>
        <v xml:space="preserve"> 0.061483</v>
      </c>
      <c r="L26" t="str" cm="1">
        <f t="array" aca="1" ref="L26" ca="1">RIGHT(INDIRECT("D"&amp;I26+1),9)</f>
        <v xml:space="preserve"> 0.937192</v>
      </c>
      <c r="M26" cm="1">
        <f t="array" aca="1" ref="M26" ca="1">INDIRECT("D"&amp;I26+2)</f>
        <v>1</v>
      </c>
      <c r="N26" t="str" cm="1">
        <f t="array" aca="1" ref="N26" ca="1">INDIRECT(IF(H26=2,"E","B")&amp;I26+H26)</f>
        <v xml:space="preserve">        'pH_cyt']</v>
      </c>
      <c r="P26">
        <f t="shared" si="1"/>
        <v>24</v>
      </c>
      <c r="Q26" s="6" t="str">
        <f t="shared" ca="1" si="6"/>
        <v>pH_cyt</v>
      </c>
      <c r="R26">
        <f t="shared" ca="1" si="2"/>
        <v>6.1483000000000003E-2</v>
      </c>
      <c r="S26">
        <f t="shared" ca="1" si="3"/>
        <v>0.93719200000000003</v>
      </c>
      <c r="T26">
        <f t="shared" ca="1" si="4"/>
        <v>1</v>
      </c>
      <c r="U26">
        <f t="shared" ref="U26:V26" ca="1" si="29">T26*(R26-R25)/(2/3)</f>
        <v>0</v>
      </c>
      <c r="V26">
        <f t="shared" ca="1" si="29"/>
        <v>0</v>
      </c>
    </row>
    <row r="27" spans="2:22">
      <c r="B27" s="1" t="s">
        <v>4</v>
      </c>
      <c r="G27">
        <f t="shared" si="8"/>
        <v>4</v>
      </c>
      <c r="H27">
        <v>3</v>
      </c>
      <c r="I27">
        <f t="shared" si="5"/>
        <v>89</v>
      </c>
      <c r="J27">
        <f t="shared" si="0"/>
        <v>25</v>
      </c>
      <c r="K27" t="str" cm="1">
        <f t="array" aca="1" ref="K27" ca="1">RIGHT(INDIRECT("B"&amp;I27),9)</f>
        <v xml:space="preserve"> 0.061483</v>
      </c>
      <c r="L27" t="str" cm="1">
        <f t="array" aca="1" ref="L27" ca="1">RIGHT(INDIRECT("D"&amp;I27+1),9)</f>
        <v xml:space="preserve"> 0.937192</v>
      </c>
      <c r="M27" cm="1">
        <f t="array" aca="1" ref="M27" ca="1">INDIRECT("D"&amp;I27+2)</f>
        <v>1</v>
      </c>
      <c r="N27" t="str" cm="1">
        <f t="array" aca="1" ref="N27" ca="1">INDIRECT(IF(H27=2,"E","B")&amp;I27+H27)</f>
        <v xml:space="preserve">        'k_rd']</v>
      </c>
      <c r="P27">
        <f t="shared" si="1"/>
        <v>25</v>
      </c>
      <c r="Q27" s="6" t="str">
        <f t="shared" ca="1" si="6"/>
        <v>k_rd</v>
      </c>
      <c r="R27">
        <f t="shared" ca="1" si="2"/>
        <v>6.1483000000000003E-2</v>
      </c>
      <c r="S27">
        <f t="shared" ca="1" si="3"/>
        <v>0.93719200000000003</v>
      </c>
      <c r="T27">
        <f t="shared" ca="1" si="4"/>
        <v>1</v>
      </c>
      <c r="U27">
        <f t="shared" ref="U27:V27" ca="1" si="30">T27*(R27-R26)/(2/3)</f>
        <v>0</v>
      </c>
      <c r="V27">
        <f t="shared" ca="1" si="30"/>
        <v>0</v>
      </c>
    </row>
    <row r="28" spans="2:22">
      <c r="B28" s="1" t="s">
        <v>21</v>
      </c>
      <c r="C28" t="s">
        <v>22</v>
      </c>
      <c r="D28" t="s">
        <v>35</v>
      </c>
      <c r="G28">
        <f t="shared" si="8"/>
        <v>4</v>
      </c>
      <c r="H28">
        <v>3</v>
      </c>
      <c r="I28">
        <f t="shared" si="5"/>
        <v>93</v>
      </c>
      <c r="J28">
        <f t="shared" si="0"/>
        <v>26</v>
      </c>
      <c r="K28" t="str" cm="1">
        <f t="array" aca="1" ref="K28" ca="1">RIGHT(INDIRECT("B"&amp;I28),9)</f>
        <v xml:space="preserve"> 0.061483</v>
      </c>
      <c r="L28" t="str" cm="1">
        <f t="array" aca="1" ref="L28" ca="1">RIGHT(INDIRECT("D"&amp;I28+1),9)</f>
        <v xml:space="preserve"> 0.937192</v>
      </c>
      <c r="M28" cm="1">
        <f t="array" aca="1" ref="M28" ca="1">INDIRECT("D"&amp;I28+2)</f>
        <v>-1</v>
      </c>
      <c r="N28" t="str" cm="1">
        <f t="array" aca="1" ref="N28" ca="1">INDIRECT(IF(H28=2,"E","B")&amp;I28+H28)</f>
        <v xml:space="preserve">        'kma']</v>
      </c>
      <c r="P28">
        <f t="shared" si="1"/>
        <v>26</v>
      </c>
      <c r="Q28" s="6" t="str">
        <f t="shared" ca="1" si="6"/>
        <v>kma</v>
      </c>
      <c r="R28">
        <f t="shared" ca="1" si="2"/>
        <v>6.1483000000000003E-2</v>
      </c>
      <c r="S28">
        <f t="shared" ca="1" si="3"/>
        <v>0.93719200000000003</v>
      </c>
      <c r="T28">
        <f t="shared" ca="1" si="4"/>
        <v>-1</v>
      </c>
      <c r="U28">
        <f t="shared" ref="U28:V28" ca="1" si="31">T28*(R28-R27)/(2/3)</f>
        <v>0</v>
      </c>
      <c r="V28">
        <f t="shared" ca="1" si="31"/>
        <v>0</v>
      </c>
    </row>
    <row r="29" spans="2:22">
      <c r="B29" s="1" t="s">
        <v>24</v>
      </c>
      <c r="C29" t="s">
        <v>22</v>
      </c>
      <c r="D29">
        <v>1</v>
      </c>
      <c r="E29" t="s">
        <v>36</v>
      </c>
      <c r="G29">
        <f t="shared" si="8"/>
        <v>4</v>
      </c>
      <c r="H29">
        <v>3</v>
      </c>
      <c r="I29">
        <f t="shared" si="5"/>
        <v>97</v>
      </c>
      <c r="J29">
        <f t="shared" si="0"/>
        <v>27</v>
      </c>
      <c r="K29" t="str" cm="1">
        <f t="array" aca="1" ref="K29" ca="1">RIGHT(INDIRECT("B"&amp;I29),9)</f>
        <v xml:space="preserve"> 0.061483</v>
      </c>
      <c r="L29" t="str" cm="1">
        <f t="array" aca="1" ref="L29" ca="1">RIGHT(INDIRECT("D"&amp;I29+1),9)</f>
        <v xml:space="preserve">  0.93851</v>
      </c>
      <c r="M29" cm="1">
        <f t="array" aca="1" ref="M29" ca="1">INDIRECT("D"&amp;I29+2)</f>
        <v>-1</v>
      </c>
      <c r="N29" t="str" cm="1">
        <f t="array" aca="1" ref="N29" ca="1">INDIRECT(IF(H29=2,"E","B")&amp;I29+H29)</f>
        <v xml:space="preserve">        'SoilHL']</v>
      </c>
      <c r="P29">
        <f t="shared" si="1"/>
        <v>27</v>
      </c>
      <c r="Q29" s="6" t="str">
        <f t="shared" ca="1" si="6"/>
        <v>SoilHL</v>
      </c>
      <c r="R29">
        <f t="shared" ca="1" si="2"/>
        <v>6.1483000000000003E-2</v>
      </c>
      <c r="S29">
        <f t="shared" ca="1" si="3"/>
        <v>0.93850999999999996</v>
      </c>
      <c r="T29">
        <f t="shared" ca="1" si="4"/>
        <v>-1</v>
      </c>
      <c r="U29">
        <f t="shared" ref="U29:V29" ca="1" si="32">T29*(R29-R28)/(2/3)</f>
        <v>0</v>
      </c>
      <c r="V29">
        <f t="shared" ca="1" si="32"/>
        <v>0</v>
      </c>
    </row>
    <row r="30" spans="2:22">
      <c r="B30" s="1" t="s">
        <v>4</v>
      </c>
      <c r="G30">
        <f t="shared" si="8"/>
        <v>4</v>
      </c>
      <c r="H30">
        <v>3</v>
      </c>
      <c r="I30">
        <f t="shared" si="5"/>
        <v>101</v>
      </c>
      <c r="J30">
        <f t="shared" si="0"/>
        <v>28</v>
      </c>
      <c r="K30" t="str" cm="1">
        <f t="array" aca="1" ref="K30" ca="1">RIGHT(INDIRECT("B"&amp;I30),9)</f>
        <v xml:space="preserve"> 0.061483</v>
      </c>
      <c r="L30" t="str" cm="1">
        <f t="array" aca="1" ref="L30" ca="1">RIGHT(INDIRECT("D"&amp;I30+1),9)</f>
        <v xml:space="preserve">  0.93851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       'Beta']</v>
      </c>
      <c r="P30">
        <f t="shared" si="1"/>
        <v>28</v>
      </c>
      <c r="Q30" s="6" t="str">
        <f t="shared" ca="1" si="6"/>
        <v>Beta</v>
      </c>
      <c r="R30">
        <f t="shared" ca="1" si="2"/>
        <v>6.1483000000000003E-2</v>
      </c>
      <c r="S30">
        <f t="shared" ca="1" si="3"/>
        <v>0.93850999999999996</v>
      </c>
      <c r="T30">
        <f t="shared" ca="1" si="4"/>
        <v>1</v>
      </c>
      <c r="U30">
        <f t="shared" ref="U30:V30" ca="1" si="33">T30*(R30-R29)/(2/3)</f>
        <v>0</v>
      </c>
      <c r="V30">
        <f t="shared" ca="1" si="33"/>
        <v>0</v>
      </c>
    </row>
    <row r="31" spans="2:22">
      <c r="B31" s="1" t="s">
        <v>21</v>
      </c>
      <c r="C31" t="s">
        <v>22</v>
      </c>
      <c r="D31" t="s">
        <v>35</v>
      </c>
      <c r="G31">
        <f t="shared" si="8"/>
        <v>4</v>
      </c>
      <c r="H31">
        <v>2</v>
      </c>
      <c r="I31">
        <f t="shared" si="5"/>
        <v>105</v>
      </c>
      <c r="J31">
        <f t="shared" si="0"/>
        <v>29</v>
      </c>
      <c r="K31" t="str" cm="1">
        <f t="array" aca="1" ref="K31" ca="1">RIGHT(INDIRECT("B"&amp;I31),9)</f>
        <v xml:space="preserve"> 0.061485</v>
      </c>
      <c r="L31" t="str" cm="1">
        <f t="array" aca="1" ref="L31" ca="1">RIGHT(INDIRECT("D"&amp;I31+1),9)</f>
        <v xml:space="preserve"> 0.938508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'Sh']</v>
      </c>
      <c r="P31">
        <f t="shared" si="1"/>
        <v>29</v>
      </c>
      <c r="Q31" s="6" t="str">
        <f t="shared" ca="1" si="6"/>
        <v>Sh</v>
      </c>
      <c r="R31">
        <f t="shared" ca="1" si="2"/>
        <v>6.1484999999999998E-2</v>
      </c>
      <c r="S31">
        <f t="shared" ca="1" si="3"/>
        <v>0.93850800000000001</v>
      </c>
      <c r="T31">
        <f t="shared" ca="1" si="4"/>
        <v>1</v>
      </c>
      <c r="U31">
        <f t="shared" ref="U31:V31" ca="1" si="34">T31*(R31-R30)/(2/3)</f>
        <v>2.9999999999925919E-6</v>
      </c>
      <c r="V31">
        <f t="shared" ca="1" si="34"/>
        <v>-8.9999999997369772E-12</v>
      </c>
    </row>
    <row r="32" spans="2:22">
      <c r="B32" s="1" t="s">
        <v>24</v>
      </c>
      <c r="C32" t="s">
        <v>22</v>
      </c>
      <c r="D32">
        <v>-1</v>
      </c>
      <c r="G32">
        <f t="shared" si="8"/>
        <v>3</v>
      </c>
      <c r="H32">
        <v>2</v>
      </c>
      <c r="I32">
        <f t="shared" si="5"/>
        <v>108</v>
      </c>
      <c r="J32">
        <f t="shared" si="0"/>
        <v>30</v>
      </c>
      <c r="K32" t="str" cm="1">
        <f t="array" aca="1" ref="K32" ca="1">RIGHT(INDIRECT("B"&amp;I32),9)</f>
        <v xml:space="preserve"> 0.061485</v>
      </c>
      <c r="L32" t="str" cm="1">
        <f t="array" aca="1" ref="L32" ca="1">RIGHT(INDIRECT("D"&amp;I32+1),9)</f>
        <v xml:space="preserve"> 0.938508</v>
      </c>
      <c r="M32" cm="1">
        <f t="array" aca="1" ref="M32" ca="1">INDIRECT("D"&amp;I32+2)</f>
        <v>1</v>
      </c>
      <c r="N32" t="str" cm="1">
        <f t="array" aca="1" ref="N32" ca="1">INDIRECT(IF(H32=2,"E","B")&amp;I32+H32)</f>
        <v xml:space="preserve"> 'LAI']</v>
      </c>
      <c r="P32">
        <f t="shared" si="1"/>
        <v>30</v>
      </c>
      <c r="Q32" s="6" t="str">
        <f t="shared" ca="1" si="6"/>
        <v>LAI</v>
      </c>
      <c r="R32">
        <f t="shared" ca="1" si="2"/>
        <v>6.1484999999999998E-2</v>
      </c>
      <c r="S32">
        <f t="shared" ca="1" si="3"/>
        <v>0.93850800000000001</v>
      </c>
      <c r="T32">
        <f t="shared" ca="1" si="4"/>
        <v>1</v>
      </c>
      <c r="U32">
        <f t="shared" ref="U32:V32" ca="1" si="35">T32*(R32-R31)/(2/3)</f>
        <v>0</v>
      </c>
      <c r="V32">
        <f t="shared" ca="1" si="35"/>
        <v>0</v>
      </c>
    </row>
    <row r="33" spans="2:22">
      <c r="B33" s="1" t="s">
        <v>37</v>
      </c>
      <c r="G33">
        <f t="shared" si="8"/>
        <v>3</v>
      </c>
      <c r="H33">
        <v>3</v>
      </c>
      <c r="I33">
        <f t="shared" si="5"/>
        <v>111</v>
      </c>
      <c r="J33">
        <f t="shared" si="0"/>
        <v>31</v>
      </c>
      <c r="K33" t="str" cm="1">
        <f t="array" aca="1" ref="K33" ca="1">RIGHT(INDIRECT("B"&amp;I33),9)</f>
        <v xml:space="preserve"> 0.061485</v>
      </c>
      <c r="L33" t="str" cm="1">
        <f t="array" aca="1" ref="L33" ca="1">RIGHT(INDIRECT("D"&amp;I33+1),9)</f>
        <v xml:space="preserve"> 0.938508</v>
      </c>
      <c r="M33" cm="1">
        <f t="array" aca="1" ref="M33" ca="1">INDIRECT("D"&amp;I33+2)</f>
        <v>1</v>
      </c>
      <c r="N33" t="str" cm="1">
        <f t="array" aca="1" ref="N33" ca="1">INDIRECT(IF(H33=2,"E","B")&amp;I33+H33)</f>
        <v xml:space="preserve">        'Aroot']</v>
      </c>
      <c r="P33">
        <f t="shared" si="1"/>
        <v>31</v>
      </c>
      <c r="Q33" s="6" t="str">
        <f t="shared" ca="1" si="6"/>
        <v>Aroot</v>
      </c>
      <c r="R33">
        <f t="shared" ca="1" si="2"/>
        <v>6.1484999999999998E-2</v>
      </c>
      <c r="S33">
        <f t="shared" ca="1" si="3"/>
        <v>0.93850800000000001</v>
      </c>
      <c r="T33">
        <f t="shared" ca="1" si="4"/>
        <v>1</v>
      </c>
      <c r="U33">
        <f t="shared" ref="U33:V33" ca="1" si="36">T33*(R33-R32)/(2/3)</f>
        <v>0</v>
      </c>
      <c r="V33">
        <f t="shared" ca="1" si="36"/>
        <v>0</v>
      </c>
    </row>
    <row r="34" spans="2:22">
      <c r="B34" s="1" t="s">
        <v>5</v>
      </c>
      <c r="G34">
        <f t="shared" si="8"/>
        <v>4</v>
      </c>
      <c r="H34">
        <v>3</v>
      </c>
      <c r="I34">
        <f t="shared" si="5"/>
        <v>115</v>
      </c>
      <c r="J34">
        <f t="shared" si="0"/>
        <v>32</v>
      </c>
      <c r="K34" t="str" cm="1">
        <f t="array" aca="1" ref="K34" ca="1">RIGHT(INDIRECT("B"&amp;I34),9)</f>
        <v xml:space="preserve"> 0.061485</v>
      </c>
      <c r="L34" t="str" cm="1">
        <f t="array" aca="1" ref="L34" ca="1">RIGHT(INDIRECT("D"&amp;I34+1),9)</f>
        <v xml:space="preserve"> 0.938508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       'Ifw']</v>
      </c>
      <c r="P34">
        <f t="shared" si="1"/>
        <v>32</v>
      </c>
      <c r="Q34" s="6" t="str">
        <f t="shared" ca="1" si="6"/>
        <v>Ifw</v>
      </c>
      <c r="R34">
        <f t="shared" ca="1" si="2"/>
        <v>6.1484999999999998E-2</v>
      </c>
      <c r="S34">
        <f t="shared" ca="1" si="3"/>
        <v>0.93850800000000001</v>
      </c>
      <c r="T34">
        <f t="shared" ca="1" si="4"/>
        <v>-1</v>
      </c>
      <c r="U34">
        <f t="shared" ref="U34:V34" ca="1" si="37">T34*(R34-R33)/(2/3)</f>
        <v>0</v>
      </c>
      <c r="V34">
        <f t="shared" ca="1" si="37"/>
        <v>0</v>
      </c>
    </row>
    <row r="35" spans="2:22">
      <c r="B35" s="1" t="s">
        <v>21</v>
      </c>
      <c r="C35" t="s">
        <v>22</v>
      </c>
      <c r="D35" t="s">
        <v>38</v>
      </c>
      <c r="G35">
        <f t="shared" si="8"/>
        <v>4</v>
      </c>
      <c r="H35">
        <v>3</v>
      </c>
      <c r="I35">
        <f t="shared" si="5"/>
        <v>119</v>
      </c>
      <c r="J35">
        <f t="shared" si="0"/>
        <v>33</v>
      </c>
      <c r="K35" t="str" cm="1">
        <f t="array" aca="1" ref="K35" ca="1">RIGHT(INDIRECT("B"&amp;I35),9)</f>
        <v xml:space="preserve"> 0.037921</v>
      </c>
      <c r="L35" t="str" cm="1">
        <f t="array" aca="1" ref="L35" ca="1">RIGHT(INDIRECT("D"&amp;I35+1),9)</f>
        <v xml:space="preserve"> 0.962072</v>
      </c>
      <c r="M35" cm="1">
        <f t="array" aca="1" ref="M35" ca="1">INDIRECT("D"&amp;I35+2)</f>
        <v>1</v>
      </c>
      <c r="N35" t="str" cm="1">
        <f t="array" aca="1" ref="N35" ca="1">INDIRECT(IF(H35=2,"E","B")&amp;I35+H35)</f>
        <v xml:space="preserve">        'wmim']</v>
      </c>
      <c r="P35">
        <f t="shared" si="1"/>
        <v>33</v>
      </c>
      <c r="Q35" s="6" t="str">
        <f t="shared" ca="1" si="6"/>
        <v>wmim</v>
      </c>
      <c r="R35">
        <f t="shared" ca="1" si="2"/>
        <v>3.7921000000000003E-2</v>
      </c>
      <c r="S35">
        <f t="shared" ca="1" si="3"/>
        <v>0.96207200000000004</v>
      </c>
      <c r="T35">
        <f t="shared" ca="1" si="4"/>
        <v>1</v>
      </c>
      <c r="U35">
        <f t="shared" ref="U35:V35" ca="1" si="38">T35*(R35-R34)/(2/3)</f>
        <v>-3.5345999999999995E-2</v>
      </c>
      <c r="V35">
        <f t="shared" ca="1" si="38"/>
        <v>-1.2493397160000016E-3</v>
      </c>
    </row>
    <row r="36" spans="2:22">
      <c r="B36" s="1" t="s">
        <v>24</v>
      </c>
      <c r="C36" t="s">
        <v>22</v>
      </c>
      <c r="D36">
        <v>1</v>
      </c>
      <c r="E36" t="s">
        <v>39</v>
      </c>
      <c r="G36">
        <f t="shared" si="8"/>
        <v>4</v>
      </c>
      <c r="H36">
        <v>2</v>
      </c>
      <c r="I36">
        <f t="shared" si="5"/>
        <v>123</v>
      </c>
      <c r="J36">
        <f t="shared" si="0"/>
        <v>34</v>
      </c>
      <c r="K36" t="str" cm="1">
        <f t="array" aca="1" ref="K36" ca="1">RIGHT(INDIRECT("B"&amp;I36),9)</f>
        <v xml:space="preserve"> 0.037921</v>
      </c>
      <c r="L36" t="str" cm="1">
        <f t="array" aca="1" ref="L36" ca="1">RIGHT(INDIRECT("D"&amp;I36+1),9)</f>
        <v xml:space="preserve"> 0.962072</v>
      </c>
      <c r="M36" cm="1">
        <f t="array" aca="1" ref="M36" ca="1">INDIRECT("D"&amp;I36+2)</f>
        <v>1</v>
      </c>
      <c r="N36" t="str" cm="1">
        <f t="array" aca="1" ref="N36" ca="1">INDIRECT(IF(H36=2,"E","B")&amp;I36+H36)</f>
        <v xml:space="preserve"> 'ksa']</v>
      </c>
      <c r="P36">
        <f t="shared" si="1"/>
        <v>34</v>
      </c>
      <c r="Q36" s="6" t="str">
        <f t="shared" ca="1" si="6"/>
        <v>ksa</v>
      </c>
      <c r="R36">
        <f t="shared" ca="1" si="2"/>
        <v>3.7921000000000003E-2</v>
      </c>
      <c r="S36">
        <f t="shared" ca="1" si="3"/>
        <v>0.96207200000000004</v>
      </c>
      <c r="T36">
        <f t="shared" ca="1" si="4"/>
        <v>1</v>
      </c>
      <c r="U36">
        <f t="shared" ref="U36:V36" ca="1" si="39">T36*(R36-R35)/(2/3)</f>
        <v>0</v>
      </c>
      <c r="V36">
        <f t="shared" ca="1" si="39"/>
        <v>0</v>
      </c>
    </row>
    <row r="37" spans="2:22">
      <c r="B37" s="1" t="s">
        <v>6</v>
      </c>
      <c r="G37">
        <f t="shared" si="8"/>
        <v>3</v>
      </c>
      <c r="H37">
        <v>3</v>
      </c>
      <c r="I37">
        <f t="shared" si="5"/>
        <v>126</v>
      </c>
      <c r="J37">
        <f t="shared" si="0"/>
        <v>35</v>
      </c>
      <c r="K37" t="str" cm="1">
        <f t="array" aca="1" ref="K37" ca="1">RIGHT(INDIRECT("B"&amp;I37),9)</f>
        <v xml:space="preserve"> 0.011512</v>
      </c>
      <c r="L37" t="str" cm="1">
        <f t="array" aca="1" ref="L37" ca="1">RIGHT(INDIRECT("D"&amp;I37+1),9)</f>
        <v xml:space="preserve">  0.98848</v>
      </c>
      <c r="M37" cm="1">
        <f t="array" aca="1" ref="M37" ca="1">INDIRECT("D"&amp;I37+2)</f>
        <v>1</v>
      </c>
      <c r="N37" t="str" cm="1">
        <f t="array" aca="1" ref="N37" ca="1">INDIRECT(IF(H37=2,"E","B")&amp;I37+H37)</f>
        <v xml:space="preserve">        'AF_soil']</v>
      </c>
      <c r="P37">
        <f t="shared" si="1"/>
        <v>35</v>
      </c>
      <c r="Q37" s="6" t="str">
        <f t="shared" ca="1" si="6"/>
        <v>AF_soil</v>
      </c>
      <c r="R37">
        <f t="shared" ca="1" si="2"/>
        <v>1.1512E-2</v>
      </c>
      <c r="S37">
        <f t="shared" ca="1" si="3"/>
        <v>0.98848000000000003</v>
      </c>
      <c r="T37">
        <f t="shared" ca="1" si="4"/>
        <v>1</v>
      </c>
      <c r="U37">
        <f t="shared" ref="U37:V37" ca="1" si="40">T37*(R37-R36)/(2/3)</f>
        <v>-3.9613500000000003E-2</v>
      </c>
      <c r="V37">
        <f t="shared" ca="1" si="40"/>
        <v>-1.5691699619999994E-3</v>
      </c>
    </row>
    <row r="38" spans="2:22">
      <c r="B38" s="1" t="s">
        <v>21</v>
      </c>
      <c r="C38" t="s">
        <v>22</v>
      </c>
      <c r="D38" t="s">
        <v>40</v>
      </c>
      <c r="G38">
        <f t="shared" si="8"/>
        <v>4</v>
      </c>
      <c r="H38">
        <v>2</v>
      </c>
      <c r="I38">
        <f t="shared" si="5"/>
        <v>130</v>
      </c>
      <c r="J38">
        <f t="shared" si="0"/>
        <v>36</v>
      </c>
      <c r="K38" t="str" cm="1">
        <f t="array" aca="1" ref="K38" ca="1">RIGHT(INDIRECT("B"&amp;I38),9)</f>
        <v xml:space="preserve"> 0.011512</v>
      </c>
      <c r="L38" t="str" cm="1">
        <f t="array" aca="1" ref="L38" ca="1">RIGHT(INDIRECT("D"&amp;I38+1),9)</f>
        <v xml:space="preserve">  0.98848</v>
      </c>
      <c r="M38" cm="1">
        <f t="array" aca="1" ref="M38" ca="1">INDIRECT("D"&amp;I38+2)</f>
        <v>1</v>
      </c>
      <c r="N38" t="str" cm="1">
        <f t="array" aca="1" ref="N38" ca="1">INDIRECT(IF(H38=2,"E","B")&amp;I38+H38)</f>
        <v xml:space="preserve"> 'Kn2']</v>
      </c>
      <c r="P38">
        <f t="shared" si="1"/>
        <v>36</v>
      </c>
      <c r="Q38" s="6" t="str">
        <f t="shared" ca="1" si="6"/>
        <v>Kn2</v>
      </c>
      <c r="R38">
        <f t="shared" ca="1" si="2"/>
        <v>1.1512E-2</v>
      </c>
      <c r="S38">
        <f t="shared" ca="1" si="3"/>
        <v>0.98848000000000003</v>
      </c>
      <c r="T38">
        <f t="shared" ca="1" si="4"/>
        <v>1</v>
      </c>
      <c r="U38">
        <f t="shared" ref="U38:V38" ca="1" si="41">T38*(R38-R37)/(2/3)</f>
        <v>0</v>
      </c>
      <c r="V38">
        <f t="shared" ca="1" si="41"/>
        <v>0</v>
      </c>
    </row>
    <row r="39" spans="2:22">
      <c r="B39" s="1" t="s">
        <v>24</v>
      </c>
      <c r="C39" t="s">
        <v>22</v>
      </c>
      <c r="D39">
        <v>-1</v>
      </c>
      <c r="E39" t="s">
        <v>41</v>
      </c>
      <c r="G39">
        <f t="shared" si="8"/>
        <v>3</v>
      </c>
      <c r="H39">
        <v>3</v>
      </c>
      <c r="I39">
        <f t="shared" si="5"/>
        <v>133</v>
      </c>
      <c r="J39">
        <f t="shared" si="0"/>
        <v>37</v>
      </c>
      <c r="K39" t="str" cm="1">
        <f t="array" aca="1" ref="K39" ca="1">RIGHT(INDIRECT("B"&amp;I39),9)</f>
        <v xml:space="preserve"> 0.011183</v>
      </c>
      <c r="L39" t="str" cm="1">
        <f t="array" aca="1" ref="L39" ca="1">RIGHT(INDIRECT("D"&amp;I39+1),9)</f>
        <v xml:space="preserve"> 0.988809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       'Emax']</v>
      </c>
      <c r="P39">
        <f t="shared" si="1"/>
        <v>37</v>
      </c>
      <c r="Q39" s="6" t="str">
        <f t="shared" ca="1" si="6"/>
        <v>Emax</v>
      </c>
      <c r="R39">
        <f t="shared" ca="1" si="2"/>
        <v>1.1183E-2</v>
      </c>
      <c r="S39">
        <f t="shared" ca="1" si="3"/>
        <v>0.98880900000000005</v>
      </c>
      <c r="T39">
        <f t="shared" ca="1" si="4"/>
        <v>1</v>
      </c>
      <c r="U39">
        <f t="shared" ref="U39:V39" ca="1" si="42">T39*(R39-R38)/(2/3)</f>
        <v>-4.9349999999999915E-4</v>
      </c>
      <c r="V39">
        <f t="shared" ca="1" si="42"/>
        <v>-2.4354225000001718E-7</v>
      </c>
    </row>
    <row r="40" spans="2:22">
      <c r="B40" s="1" t="s">
        <v>7</v>
      </c>
      <c r="G40">
        <f t="shared" si="8"/>
        <v>4</v>
      </c>
      <c r="H40">
        <v>3</v>
      </c>
      <c r="I40">
        <f t="shared" si="5"/>
        <v>137</v>
      </c>
      <c r="J40">
        <f t="shared" si="0"/>
        <v>38</v>
      </c>
      <c r="K40" t="str" cm="1">
        <f t="array" aca="1" ref="K40" ca="1">RIGHT(INDIRECT("B"&amp;I40),9)</f>
        <v xml:space="preserve"> 0.018611</v>
      </c>
      <c r="L40" t="str" cm="1">
        <f t="array" aca="1" ref="L40" ca="1">RIGHT(INDIRECT("D"&amp;I40+1),9)</f>
        <v xml:space="preserve"> 0.981382</v>
      </c>
      <c r="M40" cm="1">
        <f t="array" aca="1" ref="M40" ca="1">INDIRECT("D"&amp;I40+2)</f>
        <v>1</v>
      </c>
      <c r="N40" t="str" cm="1">
        <f t="array" aca="1" ref="N40" ca="1">INDIRECT(IF(H40=2,"E","B")&amp;I40+H40)</f>
        <v xml:space="preserve">        'alpha']</v>
      </c>
      <c r="P40">
        <f t="shared" si="1"/>
        <v>38</v>
      </c>
      <c r="Q40" s="6" t="str">
        <f t="shared" ca="1" si="6"/>
        <v>alpha</v>
      </c>
      <c r="R40">
        <f t="shared" ca="1" si="2"/>
        <v>1.8610999999999999E-2</v>
      </c>
      <c r="S40">
        <f t="shared" ca="1" si="3"/>
        <v>0.98138199999999998</v>
      </c>
      <c r="T40">
        <f t="shared" ca="1" si="4"/>
        <v>1</v>
      </c>
      <c r="U40">
        <f t="shared" ref="U40:V40" ca="1" si="43">T40*(R40-R39)/(2/3)</f>
        <v>1.1141999999999999E-2</v>
      </c>
      <c r="V40">
        <f t="shared" ca="1" si="43"/>
        <v>-1.2412745100000121E-4</v>
      </c>
    </row>
    <row r="41" spans="2:22">
      <c r="B41" s="1" t="s">
        <v>21</v>
      </c>
      <c r="C41" t="s">
        <v>22</v>
      </c>
      <c r="D41" t="s">
        <v>42</v>
      </c>
      <c r="G41">
        <f t="shared" si="8"/>
        <v>4</v>
      </c>
      <c r="H41">
        <v>3</v>
      </c>
      <c r="I41">
        <f t="shared" si="5"/>
        <v>141</v>
      </c>
      <c r="J41">
        <f t="shared" si="0"/>
        <v>39</v>
      </c>
      <c r="K41" t="str" cm="1">
        <f t="array" aca="1" ref="K41" ca="1">RIGHT(INDIRECT("B"&amp;I41),9)</f>
        <v xml:space="preserve"> 0.018611</v>
      </c>
      <c r="L41" t="str" cm="1">
        <f t="array" aca="1" ref="L41" ca="1">RIGHT(INDIRECT("D"&amp;I41+1),9)</f>
        <v xml:space="preserve"> 0.981382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       'Udx']</v>
      </c>
      <c r="P41">
        <f t="shared" si="1"/>
        <v>39</v>
      </c>
      <c r="Q41" s="6" t="str">
        <f t="shared" ca="1" si="6"/>
        <v>Udx</v>
      </c>
      <c r="R41">
        <f t="shared" ca="1" si="2"/>
        <v>1.8610999999999999E-2</v>
      </c>
      <c r="S41">
        <f t="shared" ca="1" si="3"/>
        <v>0.98138199999999998</v>
      </c>
      <c r="T41">
        <f t="shared" ca="1" si="4"/>
        <v>-1</v>
      </c>
      <c r="U41">
        <f t="shared" ref="U41:V41" ca="1" si="44">T41*(R41-R40)/(2/3)</f>
        <v>0</v>
      </c>
      <c r="V41">
        <f t="shared" ca="1" si="44"/>
        <v>0</v>
      </c>
    </row>
    <row r="42" spans="2:22">
      <c r="B42" s="1" t="s">
        <v>24</v>
      </c>
      <c r="C42" t="s">
        <v>22</v>
      </c>
      <c r="D42">
        <v>1</v>
      </c>
      <c r="E42" t="s">
        <v>43</v>
      </c>
      <c r="G42">
        <f t="shared" si="8"/>
        <v>4</v>
      </c>
      <c r="H42">
        <v>2</v>
      </c>
      <c r="I42">
        <f t="shared" si="5"/>
        <v>145</v>
      </c>
      <c r="J42">
        <f t="shared" si="0"/>
        <v>40</v>
      </c>
      <c r="K42" t="str" cm="1">
        <f t="array" aca="1" ref="K42" ca="1">RIGHT(INDIRECT("B"&amp;I42),9)</f>
        <v xml:space="preserve"> 0.018255</v>
      </c>
      <c r="L42" t="str" cm="1">
        <f t="array" aca="1" ref="L42" ca="1">RIGHT(INDIRECT("D"&amp;I42+1),9)</f>
        <v xml:space="preserve"> 0.981738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'Cd']</v>
      </c>
      <c r="P42">
        <f t="shared" si="1"/>
        <v>40</v>
      </c>
      <c r="Q42" s="6" t="str">
        <f t="shared" ca="1" si="6"/>
        <v>Cd</v>
      </c>
      <c r="R42">
        <f t="shared" ca="1" si="2"/>
        <v>1.8255E-2</v>
      </c>
      <c r="S42">
        <f t="shared" ca="1" si="3"/>
        <v>0.981738</v>
      </c>
      <c r="T42">
        <f t="shared" ca="1" si="4"/>
        <v>-1</v>
      </c>
      <c r="U42">
        <f t="shared" ref="U42:V42" ca="1" si="45">T42*(R42-R41)/(2/3)</f>
        <v>5.3399999999999802E-4</v>
      </c>
      <c r="V42">
        <f t="shared" ca="1" si="45"/>
        <v>2.8515600000001735E-7</v>
      </c>
    </row>
    <row r="43" spans="2:22">
      <c r="B43" s="1" t="s">
        <v>7</v>
      </c>
      <c r="G43">
        <f t="shared" si="8"/>
        <v>3</v>
      </c>
      <c r="H43">
        <v>3</v>
      </c>
      <c r="I43">
        <f t="shared" si="5"/>
        <v>148</v>
      </c>
      <c r="J43">
        <f t="shared" si="0"/>
        <v>41</v>
      </c>
      <c r="K43" t="str" cm="1">
        <f t="array" aca="1" ref="K43" ca="1">RIGHT(INDIRECT("B"&amp;I43),9)</f>
        <v xml:space="preserve"> 0.018255</v>
      </c>
      <c r="L43" t="str" cm="1">
        <f t="array" aca="1" ref="L43" ca="1">RIGHT(INDIRECT("D"&amp;I43+1),9)</f>
        <v xml:space="preserve"> 0.981738</v>
      </c>
      <c r="M43" cm="1">
        <f t="array" aca="1" ref="M43" ca="1">INDIRECT("D"&amp;I43+2)</f>
        <v>1</v>
      </c>
      <c r="N43" t="str" cm="1">
        <f t="array" aca="1" ref="N43" ca="1">INDIRECT(IF(H43=2,"E","B")&amp;I43+H43)</f>
        <v xml:space="preserve">        'VFrootcyl']</v>
      </c>
      <c r="P43">
        <f t="shared" si="1"/>
        <v>41</v>
      </c>
      <c r="Q43" s="6" t="str">
        <f t="shared" ca="1" si="6"/>
        <v>VFrootcyl</v>
      </c>
      <c r="R43">
        <f t="shared" ca="1" si="2"/>
        <v>1.8255E-2</v>
      </c>
      <c r="S43">
        <f t="shared" ca="1" si="3"/>
        <v>0.981738</v>
      </c>
      <c r="T43">
        <f t="shared" ca="1" si="4"/>
        <v>1</v>
      </c>
      <c r="U43">
        <f t="shared" ref="U43:V43" ca="1" si="46">T43*(R43-R42)/(2/3)</f>
        <v>0</v>
      </c>
      <c r="V43">
        <f t="shared" ca="1" si="46"/>
        <v>0</v>
      </c>
    </row>
    <row r="44" spans="2:22">
      <c r="B44" s="1" t="s">
        <v>21</v>
      </c>
      <c r="C44" t="s">
        <v>22</v>
      </c>
      <c r="D44" t="s">
        <v>42</v>
      </c>
      <c r="G44">
        <f t="shared" si="8"/>
        <v>4</v>
      </c>
      <c r="H44">
        <v>2</v>
      </c>
      <c r="I44">
        <f t="shared" si="5"/>
        <v>152</v>
      </c>
      <c r="J44">
        <f t="shared" si="0"/>
        <v>42</v>
      </c>
      <c r="K44" t="str" cm="1">
        <f t="array" aca="1" ref="K44" ca="1">RIGHT(INDIRECT("B"&amp;I44),9)</f>
        <v xml:space="preserve"> 0.018287</v>
      </c>
      <c r="L44" t="str" cm="1">
        <f t="array" aca="1" ref="L44" ca="1">RIGHT(INDIRECT("D"&amp;I44+1),9)</f>
        <v xml:space="preserve"> 0.981706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'Ew']</v>
      </c>
      <c r="P44">
        <f t="shared" si="1"/>
        <v>42</v>
      </c>
      <c r="Q44" s="6" t="str">
        <f t="shared" ca="1" si="6"/>
        <v>Ew</v>
      </c>
      <c r="R44">
        <f t="shared" ca="1" si="2"/>
        <v>1.8287000000000001E-2</v>
      </c>
      <c r="S44">
        <f t="shared" ca="1" si="3"/>
        <v>0.98170599999999997</v>
      </c>
      <c r="T44">
        <f t="shared" ca="1" si="4"/>
        <v>-1</v>
      </c>
      <c r="U44">
        <f t="shared" ref="U44:V44" ca="1" si="47">T44*(R44-R43)/(2/3)</f>
        <v>-4.8000000000001167E-5</v>
      </c>
      <c r="V44">
        <f t="shared" ca="1" si="47"/>
        <v>2.3040000000023603E-9</v>
      </c>
    </row>
    <row r="45" spans="2:22">
      <c r="B45" s="1" t="s">
        <v>24</v>
      </c>
      <c r="C45" t="s">
        <v>22</v>
      </c>
      <c r="D45">
        <v>-1</v>
      </c>
      <c r="E45" t="s">
        <v>44</v>
      </c>
      <c r="G45">
        <f t="shared" si="8"/>
        <v>3</v>
      </c>
      <c r="H45">
        <v>3</v>
      </c>
      <c r="I45">
        <f t="shared" si="5"/>
        <v>155</v>
      </c>
      <c r="J45">
        <f t="shared" si="0"/>
        <v>43</v>
      </c>
      <c r="K45" t="str" cm="1">
        <f t="array" aca="1" ref="K45" ca="1">RIGHT(INDIRECT("B"&amp;I45),9)</f>
        <v xml:space="preserve"> 0.018287</v>
      </c>
      <c r="L45" t="str" cm="1">
        <f t="array" aca="1" ref="L45" ca="1">RIGHT(INDIRECT("D"&amp;I45+1),9)</f>
        <v xml:space="preserve"> 0.981706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       'U42']</v>
      </c>
      <c r="P45">
        <f t="shared" si="1"/>
        <v>43</v>
      </c>
      <c r="Q45" s="6" t="str">
        <f t="shared" ca="1" si="6"/>
        <v>U42</v>
      </c>
      <c r="R45">
        <f t="shared" ca="1" si="2"/>
        <v>1.8287000000000001E-2</v>
      </c>
      <c r="S45">
        <f t="shared" ca="1" si="3"/>
        <v>0.98170599999999997</v>
      </c>
      <c r="T45">
        <f t="shared" ca="1" si="4"/>
        <v>-1</v>
      </c>
      <c r="U45">
        <f t="shared" ref="U45:V45" ca="1" si="48">T45*(R45-R44)/(2/3)</f>
        <v>0</v>
      </c>
      <c r="V45">
        <f t="shared" ca="1" si="48"/>
        <v>0</v>
      </c>
    </row>
    <row r="46" spans="2:22">
      <c r="B46" s="1" t="s">
        <v>7</v>
      </c>
      <c r="G46">
        <f t="shared" si="8"/>
        <v>4</v>
      </c>
      <c r="H46">
        <v>3</v>
      </c>
      <c r="I46">
        <f t="shared" si="5"/>
        <v>159</v>
      </c>
      <c r="J46">
        <f t="shared" si="0"/>
        <v>44</v>
      </c>
      <c r="K46" t="str" cm="1">
        <f t="array" aca="1" ref="K46" ca="1">RIGHT(INDIRECT("B"&amp;I46),9)</f>
        <v xml:space="preserve"> 0.018287</v>
      </c>
      <c r="L46" t="str" cm="1">
        <f t="array" aca="1" ref="L46" ca="1">RIGHT(INDIRECT("D"&amp;I46+1),9)</f>
        <v xml:space="preserve"> 0.981706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       'Ytopsoil']</v>
      </c>
      <c r="P46">
        <f t="shared" si="1"/>
        <v>44</v>
      </c>
      <c r="Q46" s="6" t="str">
        <f t="shared" ca="1" si="6"/>
        <v>Ytopsoil</v>
      </c>
      <c r="R46">
        <f t="shared" ca="1" si="2"/>
        <v>1.8287000000000001E-2</v>
      </c>
      <c r="S46">
        <f t="shared" ca="1" si="3"/>
        <v>0.98170599999999997</v>
      </c>
      <c r="T46">
        <f t="shared" ca="1" si="4"/>
        <v>1</v>
      </c>
      <c r="U46">
        <f t="shared" ref="U46:V46" ca="1" si="49">T46*(R46-R45)/(2/3)</f>
        <v>0</v>
      </c>
      <c r="V46">
        <f t="shared" ca="1" si="49"/>
        <v>0</v>
      </c>
    </row>
    <row r="47" spans="2:22">
      <c r="B47" s="1" t="s">
        <v>21</v>
      </c>
      <c r="C47" t="s">
        <v>22</v>
      </c>
      <c r="D47" t="s">
        <v>42</v>
      </c>
      <c r="G47">
        <f t="shared" si="8"/>
        <v>4</v>
      </c>
      <c r="H47">
        <v>2</v>
      </c>
      <c r="I47">
        <f t="shared" si="5"/>
        <v>163</v>
      </c>
      <c r="J47">
        <f t="shared" si="0"/>
        <v>45</v>
      </c>
      <c r="K47" t="str" cm="1">
        <f t="array" aca="1" ref="K47" ca="1">RIGHT(INDIRECT("B"&amp;I47),9)</f>
        <v xml:space="preserve"> 0.018287</v>
      </c>
      <c r="L47" t="str" cm="1">
        <f t="array" aca="1" ref="L47" ca="1">RIGHT(INDIRECT("D"&amp;I47+1),9)</f>
        <v xml:space="preserve"> 0.981706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'Up']</v>
      </c>
      <c r="P47">
        <f t="shared" si="1"/>
        <v>45</v>
      </c>
      <c r="Q47" s="6" t="str">
        <f t="shared" ca="1" si="6"/>
        <v>Up</v>
      </c>
      <c r="R47">
        <f t="shared" ca="1" si="2"/>
        <v>1.8287000000000001E-2</v>
      </c>
      <c r="S47">
        <f t="shared" ca="1" si="3"/>
        <v>0.98170599999999997</v>
      </c>
      <c r="T47">
        <f t="shared" ca="1" si="4"/>
        <v>-1</v>
      </c>
      <c r="U47">
        <f t="shared" ref="U47:V47" ca="1" si="50">T47*(R47-R46)/(2/3)</f>
        <v>0</v>
      </c>
      <c r="V47">
        <f t="shared" ca="1" si="50"/>
        <v>0</v>
      </c>
    </row>
    <row r="48" spans="2:22">
      <c r="B48" s="1" t="s">
        <v>24</v>
      </c>
      <c r="C48" t="s">
        <v>22</v>
      </c>
      <c r="D48">
        <v>-1</v>
      </c>
      <c r="G48">
        <f t="shared" si="8"/>
        <v>3</v>
      </c>
      <c r="H48">
        <v>3</v>
      </c>
      <c r="I48">
        <f t="shared" si="5"/>
        <v>166</v>
      </c>
      <c r="J48">
        <f t="shared" si="0"/>
        <v>46</v>
      </c>
      <c r="K48" t="str" cm="1">
        <f t="array" aca="1" ref="K48" ca="1">RIGHT(INDIRECT("B"&amp;I48),9)</f>
        <v xml:space="preserve"> 0.022728</v>
      </c>
      <c r="L48" t="str" cm="1">
        <f t="array" aca="1" ref="L48" ca="1">RIGHT(INDIRECT("D"&amp;I48+1),9)</f>
        <v xml:space="preserve"> 0.977256</v>
      </c>
      <c r="M48" cm="1">
        <f t="array" aca="1" ref="M48" ca="1">INDIRECT("D"&amp;I48+2)</f>
        <v>-1</v>
      </c>
      <c r="N48" t="str" cm="1">
        <f t="array" aca="1" ref="N48" ca="1">INDIRECT(IF(H48=2,"E","B")&amp;I48+H48)</f>
        <v xml:space="preserve">        'thetam']</v>
      </c>
      <c r="P48">
        <f t="shared" si="1"/>
        <v>46</v>
      </c>
      <c r="Q48" s="6" t="str">
        <f t="shared" ca="1" si="6"/>
        <v>thetam</v>
      </c>
      <c r="R48">
        <f t="shared" ca="1" si="2"/>
        <v>2.2728000000000002E-2</v>
      </c>
      <c r="S48">
        <f t="shared" ca="1" si="3"/>
        <v>0.97725600000000001</v>
      </c>
      <c r="T48">
        <f t="shared" ca="1" si="4"/>
        <v>-1</v>
      </c>
      <c r="U48">
        <f t="shared" ref="U48:V48" ca="1" si="51">T48*(R48-R47)/(2/3)</f>
        <v>-6.6615000000000008E-3</v>
      </c>
      <c r="V48">
        <f t="shared" ca="1" si="51"/>
        <v>4.4465512499999547E-5</v>
      </c>
    </row>
    <row r="49" spans="2:22">
      <c r="B49" s="1" t="s">
        <v>45</v>
      </c>
      <c r="G49">
        <f t="shared" si="8"/>
        <v>4</v>
      </c>
      <c r="H49">
        <v>2</v>
      </c>
      <c r="I49">
        <f t="shared" si="5"/>
        <v>170</v>
      </c>
      <c r="J49">
        <f t="shared" si="0"/>
        <v>47</v>
      </c>
      <c r="K49" t="str" cm="1">
        <f t="array" aca="1" ref="K49" ca="1">RIGHT(INDIRECT("B"&amp;I49),9)</f>
        <v xml:space="preserve"> 0.022728</v>
      </c>
      <c r="L49" t="str" cm="1">
        <f t="array" aca="1" ref="L49" ca="1">RIGHT(INDIRECT("D"&amp;I49+1),9)</f>
        <v xml:space="preserve"> 0.977256</v>
      </c>
      <c r="M49" cm="1">
        <f t="array" aca="1" ref="M49" ca="1">INDIRECT("D"&amp;I49+2)</f>
        <v>1</v>
      </c>
      <c r="N49" t="str" cm="1">
        <f t="array" aca="1" ref="N49" ca="1">INDIRECT(IF(H49=2,"E","B")&amp;I49+H49)</f>
        <v xml:space="preserve"> 'kxw']</v>
      </c>
      <c r="P49">
        <f t="shared" si="1"/>
        <v>47</v>
      </c>
      <c r="Q49" s="6" t="str">
        <f t="shared" ca="1" si="6"/>
        <v>kxw</v>
      </c>
      <c r="R49">
        <f t="shared" ca="1" si="2"/>
        <v>2.2728000000000002E-2</v>
      </c>
      <c r="S49">
        <f t="shared" ca="1" si="3"/>
        <v>0.97725600000000001</v>
      </c>
      <c r="T49">
        <f t="shared" ca="1" si="4"/>
        <v>1</v>
      </c>
      <c r="U49">
        <f t="shared" ref="U49:V49" ca="1" si="52">T49*(R49-R48)/(2/3)</f>
        <v>0</v>
      </c>
      <c r="V49">
        <f t="shared" ca="1" si="52"/>
        <v>0</v>
      </c>
    </row>
    <row r="50" spans="2:22">
      <c r="B50" s="1" t="s">
        <v>7</v>
      </c>
      <c r="G50">
        <f t="shared" si="8"/>
        <v>3</v>
      </c>
      <c r="H50">
        <v>3</v>
      </c>
      <c r="I50">
        <f t="shared" si="5"/>
        <v>173</v>
      </c>
      <c r="J50">
        <f t="shared" si="0"/>
        <v>48</v>
      </c>
      <c r="K50" t="str" cm="1">
        <f t="array" aca="1" ref="K50" ca="1">RIGHT(INDIRECT("B"&amp;I50),9)</f>
        <v xml:space="preserve"> 0.248681</v>
      </c>
      <c r="L50" t="str" cm="1">
        <f t="array" aca="1" ref="L50" ca="1">RIGHT(INDIRECT("D"&amp;I50+1),9)</f>
        <v xml:space="preserve">  0.75129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'Koc']</v>
      </c>
      <c r="P50">
        <f t="shared" si="1"/>
        <v>48</v>
      </c>
      <c r="Q50" s="6" t="str">
        <f t="shared" ca="1" si="6"/>
        <v>Koc</v>
      </c>
      <c r="R50">
        <f t="shared" ca="1" si="2"/>
        <v>0.24868100000000001</v>
      </c>
      <c r="S50">
        <f t="shared" ca="1" si="3"/>
        <v>0.75129000000000001</v>
      </c>
      <c r="T50">
        <f t="shared" ca="1" si="4"/>
        <v>-1</v>
      </c>
      <c r="U50">
        <f t="shared" ref="U50:V50" ca="1" si="53">T50*(R50-R49)/(2/3)</f>
        <v>-0.33892950000000005</v>
      </c>
      <c r="V50">
        <f t="shared" ca="1" si="53"/>
        <v>0.11487981509550002</v>
      </c>
    </row>
    <row r="51" spans="2:22">
      <c r="B51" s="1" t="s">
        <v>21</v>
      </c>
      <c r="C51" t="s">
        <v>22</v>
      </c>
      <c r="D51" t="s">
        <v>42</v>
      </c>
      <c r="G51">
        <f t="shared" si="8"/>
        <v>4</v>
      </c>
      <c r="H51">
        <v>3</v>
      </c>
      <c r="I51">
        <f t="shared" si="5"/>
        <v>177</v>
      </c>
      <c r="J51">
        <f t="shared" si="0"/>
        <v>49</v>
      </c>
      <c r="K51" t="str" cm="1">
        <f t="array" aca="1" ref="K51" ca="1">RIGHT(INDIRECT("B"&amp;I51),9)</f>
        <v xml:space="preserve"> 0.248681</v>
      </c>
      <c r="L51" t="str" cm="1">
        <f t="array" aca="1" ref="L51" ca="1">RIGHT(INDIRECT("D"&amp;I51+1),9)</f>
        <v xml:space="preserve">  0.75129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       'k_rg']</v>
      </c>
      <c r="P51">
        <f t="shared" si="1"/>
        <v>49</v>
      </c>
      <c r="Q51" s="6" t="str">
        <f t="shared" ca="1" si="6"/>
        <v>k_rg</v>
      </c>
      <c r="R51">
        <f t="shared" ca="1" si="2"/>
        <v>0.24868100000000001</v>
      </c>
      <c r="S51">
        <f t="shared" ca="1" si="3"/>
        <v>0.75129000000000001</v>
      </c>
      <c r="T51">
        <f t="shared" ca="1" si="4"/>
        <v>-1</v>
      </c>
      <c r="U51">
        <f t="shared" ref="U51:V51" ca="1" si="54">T51*(R51-R50)/(2/3)</f>
        <v>0</v>
      </c>
      <c r="V51">
        <f t="shared" ca="1" si="54"/>
        <v>0</v>
      </c>
    </row>
    <row r="52" spans="2:22">
      <c r="B52" s="1" t="s">
        <v>24</v>
      </c>
      <c r="C52" t="s">
        <v>22</v>
      </c>
      <c r="D52">
        <v>-1</v>
      </c>
      <c r="G52">
        <f t="shared" si="8"/>
        <v>4</v>
      </c>
      <c r="H52">
        <v>3</v>
      </c>
      <c r="I52">
        <f t="shared" si="5"/>
        <v>181</v>
      </c>
      <c r="J52">
        <f t="shared" si="0"/>
        <v>50</v>
      </c>
      <c r="K52" t="str" cm="1">
        <f t="array" aca="1" ref="K52" ca="1">RIGHT(INDIRECT("B"&amp;I52),9)</f>
        <v xml:space="preserve"> 0.248681</v>
      </c>
      <c r="L52" t="str" cm="1">
        <f t="array" aca="1" ref="L52" ca="1">RIGHT(INDIRECT("D"&amp;I52+1),9)</f>
        <v xml:space="preserve">  0.75129</v>
      </c>
      <c r="M52" cm="1">
        <f t="array" aca="1" ref="M52" ca="1">INDIRECT("D"&amp;I52+2)</f>
        <v>-1</v>
      </c>
      <c r="N52" t="str" cm="1">
        <f t="array" aca="1" ref="N52" ca="1">INDIRECT(IF(H52=2,"E","B")&amp;I52+H52)</f>
        <v xml:space="preserve">        'VFroot']</v>
      </c>
      <c r="P52">
        <f t="shared" si="1"/>
        <v>50</v>
      </c>
      <c r="Q52" s="6" t="str">
        <f t="shared" ca="1" si="6"/>
        <v>VFroot</v>
      </c>
      <c r="R52">
        <f t="shared" ca="1" si="2"/>
        <v>0.24868100000000001</v>
      </c>
      <c r="S52">
        <f t="shared" ca="1" si="3"/>
        <v>0.75129000000000001</v>
      </c>
      <c r="T52">
        <f t="shared" ca="1" si="4"/>
        <v>-1</v>
      </c>
      <c r="U52">
        <f t="shared" ref="U52:V52" ca="1" si="55">T52*(R52-R51)/(2/3)</f>
        <v>0</v>
      </c>
      <c r="V52">
        <f t="shared" ca="1" si="55"/>
        <v>0</v>
      </c>
    </row>
    <row r="53" spans="2:22">
      <c r="B53" s="1" t="s">
        <v>46</v>
      </c>
      <c r="G53">
        <f t="shared" si="8"/>
        <v>4</v>
      </c>
      <c r="H53">
        <v>2</v>
      </c>
      <c r="I53">
        <f t="shared" si="5"/>
        <v>185</v>
      </c>
      <c r="J53">
        <f t="shared" si="0"/>
        <v>51</v>
      </c>
      <c r="K53" t="str" cm="1">
        <f t="array" aca="1" ref="K53" ca="1">RIGHT(INDIRECT("B"&amp;I53),9)</f>
        <v xml:space="preserve"> 0.248681</v>
      </c>
      <c r="L53" t="str" cm="1">
        <f t="array" aca="1" ref="L53" ca="1">RIGHT(INDIRECT("D"&amp;I53+1),9)</f>
        <v xml:space="preserve">  0.75129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'Ilw']</v>
      </c>
      <c r="P53">
        <f t="shared" si="1"/>
        <v>51</v>
      </c>
      <c r="Q53" s="6" t="str">
        <f t="shared" ca="1" si="6"/>
        <v>Ilw</v>
      </c>
      <c r="R53">
        <f t="shared" ca="1" si="2"/>
        <v>0.24868100000000001</v>
      </c>
      <c r="S53">
        <f t="shared" ca="1" si="3"/>
        <v>0.75129000000000001</v>
      </c>
      <c r="T53">
        <f t="shared" ca="1" si="4"/>
        <v>1</v>
      </c>
      <c r="U53">
        <f t="shared" ref="U53:V53" ca="1" si="56">T53*(R53-R52)/(2/3)</f>
        <v>0</v>
      </c>
      <c r="V53">
        <f t="shared" ca="1" si="56"/>
        <v>0</v>
      </c>
    </row>
    <row r="54" spans="2:22">
      <c r="B54" s="1" t="s">
        <v>7</v>
      </c>
      <c r="G54">
        <f t="shared" si="8"/>
        <v>3</v>
      </c>
      <c r="H54">
        <v>3</v>
      </c>
      <c r="I54">
        <f t="shared" si="5"/>
        <v>188</v>
      </c>
      <c r="J54">
        <f t="shared" si="0"/>
        <v>52</v>
      </c>
      <c r="K54" t="str" cm="1">
        <f t="array" aca="1" ref="K54" ca="1">RIGHT(INDIRECT("B"&amp;I54),9)</f>
        <v xml:space="preserve"> 0.248681</v>
      </c>
      <c r="L54" t="str" cm="1">
        <f t="array" aca="1" ref="L54" ca="1">RIGHT(INDIRECT("D"&amp;I54+1),9)</f>
        <v xml:space="preserve">  0.75129</v>
      </c>
      <c r="M54" cm="1">
        <f t="array" aca="1" ref="M54" ca="1">INDIRECT("D"&amp;I54+2)</f>
        <v>1</v>
      </c>
      <c r="N54" t="str" cm="1">
        <f t="array" aca="1" ref="N54" ca="1">INDIRECT(IF(H54=2,"E","B")&amp;I54+H54)</f>
        <v xml:space="preserve">        'AirOHRateConst']</v>
      </c>
      <c r="P54">
        <f t="shared" si="1"/>
        <v>52</v>
      </c>
      <c r="Q54" s="6" t="str">
        <f t="shared" ca="1" si="6"/>
        <v>AirOHRateConst</v>
      </c>
      <c r="R54">
        <f t="shared" ca="1" si="2"/>
        <v>0.24868100000000001</v>
      </c>
      <c r="S54">
        <f t="shared" ca="1" si="3"/>
        <v>0.75129000000000001</v>
      </c>
      <c r="T54">
        <f t="shared" ca="1" si="4"/>
        <v>1</v>
      </c>
      <c r="U54">
        <f t="shared" ref="U54:V54" ca="1" si="57">T54*(R54-R53)/(2/3)</f>
        <v>0</v>
      </c>
      <c r="V54">
        <f t="shared" ca="1" si="57"/>
        <v>0</v>
      </c>
    </row>
    <row r="55" spans="2:22">
      <c r="B55" s="1" t="s">
        <v>21</v>
      </c>
      <c r="C55" t="s">
        <v>22</v>
      </c>
      <c r="D55" t="s">
        <v>42</v>
      </c>
      <c r="G55">
        <f t="shared" si="8"/>
        <v>4</v>
      </c>
      <c r="H55">
        <v>2</v>
      </c>
      <c r="I55">
        <f t="shared" si="5"/>
        <v>192</v>
      </c>
      <c r="J55">
        <f t="shared" si="0"/>
        <v>53</v>
      </c>
      <c r="K55" t="str" cm="1">
        <f t="array" aca="1" ref="K55" ca="1">RIGHT(INDIRECT("B"&amp;I55),9)</f>
        <v xml:space="preserve"> 0.248769</v>
      </c>
      <c r="L55" t="str" cm="1">
        <f t="array" aca="1" ref="L55" ca="1">RIGHT(INDIRECT("D"&amp;I55+1),9)</f>
        <v xml:space="preserve"> 0.751203</v>
      </c>
      <c r="M55" cm="1">
        <f t="array" aca="1" ref="M55" ca="1">INDIRECT("D"&amp;I55+2)</f>
        <v>1</v>
      </c>
      <c r="N55" t="str" cm="1">
        <f t="array" aca="1" ref="N55" ca="1">INDIRECT(IF(H55=2,"E","B")&amp;I55+H55)</f>
        <v xml:space="preserve"> 'Sfc']</v>
      </c>
      <c r="P55">
        <f t="shared" si="1"/>
        <v>53</v>
      </c>
      <c r="Q55" s="6" t="str">
        <f t="shared" ca="1" si="6"/>
        <v>Sfc</v>
      </c>
      <c r="R55">
        <f t="shared" ca="1" si="2"/>
        <v>0.24876899999999999</v>
      </c>
      <c r="S55">
        <f t="shared" ca="1" si="3"/>
        <v>0.75120299999999995</v>
      </c>
      <c r="T55">
        <f t="shared" ca="1" si="4"/>
        <v>1</v>
      </c>
      <c r="U55">
        <f t="shared" ref="U55:V55" ca="1" si="58">T55*(R55-R54)/(2/3)</f>
        <v>1.3199999999996548E-4</v>
      </c>
      <c r="V55">
        <f t="shared" ca="1" si="58"/>
        <v>-1.7226000000007228E-8</v>
      </c>
    </row>
    <row r="56" spans="2:22">
      <c r="B56" s="1" t="s">
        <v>24</v>
      </c>
      <c r="C56" t="s">
        <v>22</v>
      </c>
      <c r="D56">
        <v>-1</v>
      </c>
      <c r="G56">
        <f t="shared" si="8"/>
        <v>3</v>
      </c>
      <c r="H56">
        <v>2</v>
      </c>
      <c r="I56">
        <f t="shared" si="5"/>
        <v>195</v>
      </c>
      <c r="J56">
        <f t="shared" si="0"/>
        <v>54</v>
      </c>
      <c r="K56" t="str" cm="1">
        <f t="array" aca="1" ref="K56" ca="1">RIGHT(INDIRECT("B"&amp;I56),9)</f>
        <v xml:space="preserve"> 0.248769</v>
      </c>
      <c r="L56" t="str" cm="1">
        <f t="array" aca="1" ref="L56" ca="1">RIGHT(INDIRECT("D"&amp;I56+1),9)</f>
        <v xml:space="preserve"> 0.751203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'kmw']</v>
      </c>
      <c r="P56">
        <f t="shared" si="1"/>
        <v>54</v>
      </c>
      <c r="Q56" s="6" t="str">
        <f t="shared" ca="1" si="6"/>
        <v>kmw</v>
      </c>
      <c r="R56">
        <f t="shared" ca="1" si="2"/>
        <v>0.24876899999999999</v>
      </c>
      <c r="S56">
        <f t="shared" ca="1" si="3"/>
        <v>0.75120299999999995</v>
      </c>
      <c r="T56">
        <f t="shared" ca="1" si="4"/>
        <v>1</v>
      </c>
      <c r="U56">
        <f t="shared" ref="U56:V56" ca="1" si="59">T56*(R56-R55)/(2/3)</f>
        <v>0</v>
      </c>
      <c r="V56">
        <f t="shared" ca="1" si="59"/>
        <v>0</v>
      </c>
    </row>
    <row r="57" spans="2:22">
      <c r="B57" s="1" t="s">
        <v>47</v>
      </c>
      <c r="G57">
        <f t="shared" si="8"/>
        <v>3</v>
      </c>
      <c r="H57">
        <v>3</v>
      </c>
      <c r="I57">
        <f t="shared" si="5"/>
        <v>198</v>
      </c>
      <c r="J57">
        <f t="shared" si="0"/>
        <v>55</v>
      </c>
      <c r="K57" t="str" cm="1">
        <f t="array" aca="1" ref="K57" ca="1">RIGHT(INDIRECT("B"&amp;I57),9)</f>
        <v xml:space="preserve"> 0.227172</v>
      </c>
      <c r="L57" t="str" cm="1">
        <f t="array" aca="1" ref="L57" ca="1">RIGHT(INDIRECT("D"&amp;I57+1),9)</f>
        <v xml:space="preserve">   0.7728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       'Ymob_immob']</v>
      </c>
      <c r="P57">
        <f t="shared" si="1"/>
        <v>55</v>
      </c>
      <c r="Q57" s="6" t="str">
        <f t="shared" ca="1" si="6"/>
        <v>Ymob_immob</v>
      </c>
      <c r="R57">
        <f t="shared" ca="1" si="2"/>
        <v>0.22717200000000001</v>
      </c>
      <c r="S57">
        <f t="shared" ca="1" si="3"/>
        <v>0.77280000000000004</v>
      </c>
      <c r="T57">
        <f t="shared" ca="1" si="4"/>
        <v>-1</v>
      </c>
      <c r="U57">
        <f t="shared" ref="U57:V57" ca="1" si="60">T57*(R57-R56)/(2/3)</f>
        <v>3.2395499999999966E-2</v>
      </c>
      <c r="V57">
        <f t="shared" ca="1" si="60"/>
        <v>1.0494684202500032E-3</v>
      </c>
    </row>
    <row r="58" spans="2:22">
      <c r="B58" s="1" t="s">
        <v>7</v>
      </c>
      <c r="G58">
        <f t="shared" si="8"/>
        <v>4</v>
      </c>
      <c r="H58">
        <v>2</v>
      </c>
      <c r="I58">
        <f t="shared" si="5"/>
        <v>202</v>
      </c>
      <c r="J58">
        <f t="shared" si="0"/>
        <v>56</v>
      </c>
      <c r="K58" t="str" cm="1">
        <f t="array" aca="1" ref="K58" ca="1">RIGHT(INDIRECT("B"&amp;I58),9)</f>
        <v xml:space="preserve"> 0.227172</v>
      </c>
      <c r="L58" t="str" cm="1">
        <f t="array" aca="1" ref="L58" ca="1">RIGHT(INDIRECT("D"&amp;I58+1),9)</f>
        <v xml:space="preserve">   0.7728</v>
      </c>
      <c r="M58" cm="1">
        <f t="array" aca="1" ref="M58" ca="1">INDIRECT("D"&amp;I58+2)</f>
        <v>1</v>
      </c>
      <c r="N58" t="str" cm="1">
        <f t="array" aca="1" ref="N58" ca="1">INDIRECT(IF(H58=2,"E","B")&amp;I58+H58)</f>
        <v xml:space="preserve"> 'Ks']</v>
      </c>
      <c r="P58">
        <f t="shared" si="1"/>
        <v>56</v>
      </c>
      <c r="Q58" s="6" t="str">
        <f t="shared" ca="1" si="6"/>
        <v>Ks</v>
      </c>
      <c r="R58">
        <f t="shared" ca="1" si="2"/>
        <v>0.22717200000000001</v>
      </c>
      <c r="S58">
        <f t="shared" ca="1" si="3"/>
        <v>0.77280000000000004</v>
      </c>
      <c r="T58">
        <f t="shared" ca="1" si="4"/>
        <v>1</v>
      </c>
      <c r="U58">
        <f t="shared" ref="U58:V58" ca="1" si="61">T58*(R58-R57)/(2/3)</f>
        <v>0</v>
      </c>
      <c r="V58">
        <f t="shared" ca="1" si="61"/>
        <v>0</v>
      </c>
    </row>
    <row r="59" spans="2:22">
      <c r="B59" s="1" t="s">
        <v>21</v>
      </c>
      <c r="C59" t="s">
        <v>22</v>
      </c>
      <c r="D59" t="s">
        <v>42</v>
      </c>
      <c r="G59">
        <f t="shared" si="8"/>
        <v>3</v>
      </c>
      <c r="H59">
        <v>2</v>
      </c>
      <c r="I59">
        <f t="shared" si="5"/>
        <v>205</v>
      </c>
      <c r="J59">
        <f t="shared" si="0"/>
        <v>57</v>
      </c>
      <c r="K59" t="str" cm="1">
        <f t="array" aca="1" ref="K59" ca="1">RIGHT(INDIRECT("B"&amp;I59),9)</f>
        <v xml:space="preserve"> 0.249563</v>
      </c>
      <c r="L59" t="str" cm="1">
        <f t="array" aca="1" ref="L59" ca="1">RIGHT(INDIRECT("D"&amp;I59+1),9)</f>
        <v xml:space="preserve"> 0.750406</v>
      </c>
      <c r="M59" cm="1">
        <f t="array" aca="1" ref="M59" ca="1">INDIRECT("D"&amp;I59+2)</f>
        <v>1</v>
      </c>
      <c r="N59" t="str" cm="1">
        <f t="array" aca="1" ref="N59" ca="1">INDIRECT(IF(H59=2,"E","B")&amp;I59+H59)</f>
        <v xml:space="preserve"> 'Ea']]</v>
      </c>
      <c r="P59">
        <f t="shared" si="1"/>
        <v>57</v>
      </c>
      <c r="Q59" s="6" t="str">
        <f t="shared" ca="1" si="6"/>
        <v>Ea</v>
      </c>
      <c r="R59">
        <f t="shared" ca="1" si="2"/>
        <v>0.24956300000000001</v>
      </c>
      <c r="S59">
        <f t="shared" ca="1" si="3"/>
        <v>0.75040600000000002</v>
      </c>
      <c r="T59">
        <f t="shared" ca="1" si="4"/>
        <v>1</v>
      </c>
      <c r="U59">
        <f t="shared" ref="U59:V59" ca="1" si="62">T59*(R59-R58)/(2/3)</f>
        <v>3.3586499999999991E-2</v>
      </c>
      <c r="V59">
        <f t="shared" ca="1" si="62"/>
        <v>-1.1282041215000011E-3</v>
      </c>
    </row>
    <row r="60" spans="2:22">
      <c r="B60" s="1" t="s">
        <v>24</v>
      </c>
      <c r="C60" t="s">
        <v>22</v>
      </c>
      <c r="D60">
        <v>1</v>
      </c>
    </row>
    <row r="61" spans="2:22">
      <c r="B61" s="1" t="s">
        <v>48</v>
      </c>
    </row>
    <row r="62" spans="2:22">
      <c r="B62" s="1" t="s">
        <v>7</v>
      </c>
    </row>
    <row r="63" spans="2:22">
      <c r="B63" s="1" t="s">
        <v>21</v>
      </c>
      <c r="C63" t="s">
        <v>22</v>
      </c>
      <c r="D63" t="s">
        <v>42</v>
      </c>
    </row>
    <row r="64" spans="2:22">
      <c r="B64" s="1" t="s">
        <v>24</v>
      </c>
      <c r="C64" t="s">
        <v>22</v>
      </c>
      <c r="D64">
        <v>1</v>
      </c>
      <c r="E64" t="s">
        <v>49</v>
      </c>
    </row>
    <row r="65" spans="2:4">
      <c r="B65" s="1" t="s">
        <v>7</v>
      </c>
    </row>
    <row r="66" spans="2:4">
      <c r="B66" s="1" t="s">
        <v>21</v>
      </c>
      <c r="C66" t="s">
        <v>22</v>
      </c>
      <c r="D66" t="s">
        <v>42</v>
      </c>
    </row>
    <row r="67" spans="2:4">
      <c r="B67" s="1" t="s">
        <v>24</v>
      </c>
      <c r="C67" t="s">
        <v>22</v>
      </c>
      <c r="D67">
        <v>-1</v>
      </c>
    </row>
    <row r="68" spans="2:4">
      <c r="B68" s="1" t="s">
        <v>50</v>
      </c>
    </row>
    <row r="69" spans="2:4">
      <c r="B69" s="1" t="s">
        <v>7</v>
      </c>
    </row>
    <row r="70" spans="2:4">
      <c r="B70" s="1" t="s">
        <v>21</v>
      </c>
      <c r="C70" t="s">
        <v>22</v>
      </c>
      <c r="D70" t="s">
        <v>42</v>
      </c>
    </row>
    <row r="71" spans="2:4">
      <c r="B71" s="1" t="s">
        <v>24</v>
      </c>
      <c r="C71" t="s">
        <v>22</v>
      </c>
      <c r="D71">
        <v>-1</v>
      </c>
    </row>
    <row r="72" spans="2:4">
      <c r="B72" s="1" t="s">
        <v>51</v>
      </c>
    </row>
    <row r="73" spans="2:4">
      <c r="B73" s="1" t="s">
        <v>7</v>
      </c>
    </row>
    <row r="74" spans="2:4">
      <c r="B74" s="1" t="s">
        <v>21</v>
      </c>
      <c r="C74" t="s">
        <v>22</v>
      </c>
      <c r="D74" t="s">
        <v>42</v>
      </c>
    </row>
    <row r="75" spans="2:4">
      <c r="B75" s="1" t="s">
        <v>24</v>
      </c>
      <c r="C75" t="s">
        <v>22</v>
      </c>
      <c r="D75">
        <v>1</v>
      </c>
    </row>
    <row r="76" spans="2:4">
      <c r="B76" s="1" t="s">
        <v>52</v>
      </c>
    </row>
    <row r="77" spans="2:4">
      <c r="B77" s="1" t="s">
        <v>7</v>
      </c>
    </row>
    <row r="78" spans="2:4">
      <c r="B78" s="1" t="s">
        <v>21</v>
      </c>
      <c r="C78" t="s">
        <v>22</v>
      </c>
      <c r="D78" t="s">
        <v>42</v>
      </c>
    </row>
    <row r="79" spans="2:4">
      <c r="B79" s="1" t="s">
        <v>24</v>
      </c>
      <c r="C79" t="s">
        <v>22</v>
      </c>
      <c r="D79">
        <v>1</v>
      </c>
    </row>
    <row r="80" spans="2:4">
      <c r="B80" s="1" t="s">
        <v>53</v>
      </c>
    </row>
    <row r="81" spans="2:4">
      <c r="B81" s="1" t="s">
        <v>7</v>
      </c>
    </row>
    <row r="82" spans="2:4">
      <c r="B82" s="1" t="s">
        <v>21</v>
      </c>
      <c r="C82" t="s">
        <v>22</v>
      </c>
      <c r="D82" t="s">
        <v>42</v>
      </c>
    </row>
    <row r="83" spans="2:4">
      <c r="B83" s="1" t="s">
        <v>24</v>
      </c>
      <c r="C83" t="s">
        <v>22</v>
      </c>
      <c r="D83">
        <v>-1</v>
      </c>
    </row>
    <row r="84" spans="2:4">
      <c r="B84" s="1" t="s">
        <v>54</v>
      </c>
    </row>
    <row r="85" spans="2:4">
      <c r="B85" s="1" t="s">
        <v>7</v>
      </c>
    </row>
    <row r="86" spans="2:4">
      <c r="B86" s="1" t="s">
        <v>21</v>
      </c>
      <c r="C86" t="s">
        <v>22</v>
      </c>
      <c r="D86" t="s">
        <v>42</v>
      </c>
    </row>
    <row r="87" spans="2:4">
      <c r="B87" s="1" t="s">
        <v>24</v>
      </c>
      <c r="C87" t="s">
        <v>22</v>
      </c>
      <c r="D87">
        <v>1</v>
      </c>
    </row>
    <row r="88" spans="2:4">
      <c r="B88" s="1" t="s">
        <v>55</v>
      </c>
    </row>
    <row r="89" spans="2:4">
      <c r="B89" s="1" t="s">
        <v>7</v>
      </c>
    </row>
    <row r="90" spans="2:4">
      <c r="B90" s="1" t="s">
        <v>21</v>
      </c>
      <c r="C90" t="s">
        <v>22</v>
      </c>
      <c r="D90" t="s">
        <v>42</v>
      </c>
    </row>
    <row r="91" spans="2:4">
      <c r="B91" s="1" t="s">
        <v>24</v>
      </c>
      <c r="C91" t="s">
        <v>22</v>
      </c>
      <c r="D91">
        <v>1</v>
      </c>
    </row>
    <row r="92" spans="2:4">
      <c r="B92" s="1" t="s">
        <v>56</v>
      </c>
    </row>
    <row r="93" spans="2:4">
      <c r="B93" s="1" t="s">
        <v>7</v>
      </c>
    </row>
    <row r="94" spans="2:4">
      <c r="B94" s="1" t="s">
        <v>21</v>
      </c>
      <c r="C94" t="s">
        <v>22</v>
      </c>
      <c r="D94" t="s">
        <v>42</v>
      </c>
    </row>
    <row r="95" spans="2:4">
      <c r="B95" s="1" t="s">
        <v>24</v>
      </c>
      <c r="C95" t="s">
        <v>22</v>
      </c>
      <c r="D95">
        <v>-1</v>
      </c>
    </row>
    <row r="96" spans="2:4">
      <c r="B96" s="1" t="s">
        <v>57</v>
      </c>
    </row>
    <row r="97" spans="2:5">
      <c r="B97" s="1" t="s">
        <v>7</v>
      </c>
    </row>
    <row r="98" spans="2:5">
      <c r="B98" s="1" t="s">
        <v>21</v>
      </c>
      <c r="C98" t="s">
        <v>22</v>
      </c>
      <c r="D98" t="s">
        <v>58</v>
      </c>
    </row>
    <row r="99" spans="2:5">
      <c r="B99" s="1" t="s">
        <v>24</v>
      </c>
      <c r="C99" t="s">
        <v>22</v>
      </c>
      <c r="D99">
        <v>-1</v>
      </c>
    </row>
    <row r="100" spans="2:5">
      <c r="B100" s="1" t="s">
        <v>59</v>
      </c>
    </row>
    <row r="101" spans="2:5">
      <c r="B101" s="1" t="s">
        <v>7</v>
      </c>
    </row>
    <row r="102" spans="2:5">
      <c r="B102" s="1" t="s">
        <v>21</v>
      </c>
      <c r="C102" t="s">
        <v>22</v>
      </c>
      <c r="D102" t="s">
        <v>58</v>
      </c>
    </row>
    <row r="103" spans="2:5">
      <c r="B103" s="1" t="s">
        <v>24</v>
      </c>
      <c r="C103" t="s">
        <v>22</v>
      </c>
      <c r="D103">
        <v>1</v>
      </c>
    </row>
    <row r="104" spans="2:5">
      <c r="B104" s="1" t="s">
        <v>60</v>
      </c>
    </row>
    <row r="105" spans="2:5">
      <c r="B105" s="1" t="s">
        <v>8</v>
      </c>
    </row>
    <row r="106" spans="2:5">
      <c r="B106" s="1" t="s">
        <v>21</v>
      </c>
      <c r="C106" t="s">
        <v>22</v>
      </c>
      <c r="D106" t="s">
        <v>61</v>
      </c>
    </row>
    <row r="107" spans="2:5">
      <c r="B107" s="1" t="s">
        <v>24</v>
      </c>
      <c r="C107" t="s">
        <v>22</v>
      </c>
      <c r="D107">
        <v>1</v>
      </c>
      <c r="E107" t="s">
        <v>62</v>
      </c>
    </row>
    <row r="108" spans="2:5">
      <c r="B108" s="1" t="s">
        <v>8</v>
      </c>
    </row>
    <row r="109" spans="2:5">
      <c r="B109" s="1" t="s">
        <v>21</v>
      </c>
      <c r="C109" t="s">
        <v>22</v>
      </c>
      <c r="D109" t="s">
        <v>61</v>
      </c>
    </row>
    <row r="110" spans="2:5">
      <c r="B110" s="1" t="s">
        <v>24</v>
      </c>
      <c r="C110" t="s">
        <v>22</v>
      </c>
      <c r="D110">
        <v>1</v>
      </c>
      <c r="E110" t="s">
        <v>63</v>
      </c>
    </row>
    <row r="111" spans="2:5">
      <c r="B111" s="1" t="s">
        <v>8</v>
      </c>
    </row>
    <row r="112" spans="2:5">
      <c r="B112" s="1" t="s">
        <v>21</v>
      </c>
      <c r="C112" t="s">
        <v>22</v>
      </c>
      <c r="D112" t="s">
        <v>61</v>
      </c>
    </row>
    <row r="113" spans="2:5">
      <c r="B113" s="1" t="s">
        <v>24</v>
      </c>
      <c r="C113" t="s">
        <v>22</v>
      </c>
      <c r="D113">
        <v>1</v>
      </c>
    </row>
    <row r="114" spans="2:5">
      <c r="B114" s="1" t="s">
        <v>64</v>
      </c>
    </row>
    <row r="115" spans="2:5">
      <c r="B115" s="1" t="s">
        <v>8</v>
      </c>
    </row>
    <row r="116" spans="2:5">
      <c r="B116" s="1" t="s">
        <v>21</v>
      </c>
      <c r="C116" t="s">
        <v>22</v>
      </c>
      <c r="D116" t="s">
        <v>61</v>
      </c>
    </row>
    <row r="117" spans="2:5">
      <c r="B117" s="1" t="s">
        <v>24</v>
      </c>
      <c r="C117" t="s">
        <v>22</v>
      </c>
      <c r="D117">
        <v>-1</v>
      </c>
    </row>
    <row r="118" spans="2:5">
      <c r="B118" s="1" t="s">
        <v>65</v>
      </c>
    </row>
    <row r="119" spans="2:5">
      <c r="B119" s="1" t="s">
        <v>9</v>
      </c>
    </row>
    <row r="120" spans="2:5">
      <c r="B120" s="1" t="s">
        <v>21</v>
      </c>
      <c r="C120" t="s">
        <v>22</v>
      </c>
      <c r="D120" t="s">
        <v>66</v>
      </c>
    </row>
    <row r="121" spans="2:5">
      <c r="B121" s="1" t="s">
        <v>24</v>
      </c>
      <c r="C121" t="s">
        <v>22</v>
      </c>
      <c r="D121">
        <v>1</v>
      </c>
    </row>
    <row r="122" spans="2:5">
      <c r="B122" s="1" t="s">
        <v>67</v>
      </c>
    </row>
    <row r="123" spans="2:5">
      <c r="B123" s="1" t="s">
        <v>9</v>
      </c>
    </row>
    <row r="124" spans="2:5">
      <c r="B124" s="1" t="s">
        <v>21</v>
      </c>
      <c r="C124" t="s">
        <v>22</v>
      </c>
      <c r="D124" t="s">
        <v>66</v>
      </c>
    </row>
    <row r="125" spans="2:5">
      <c r="B125" s="1" t="s">
        <v>24</v>
      </c>
      <c r="C125" t="s">
        <v>22</v>
      </c>
      <c r="D125">
        <v>1</v>
      </c>
      <c r="E125" t="s">
        <v>68</v>
      </c>
    </row>
    <row r="126" spans="2:5">
      <c r="B126" s="1" t="s">
        <v>10</v>
      </c>
    </row>
    <row r="127" spans="2:5">
      <c r="B127" s="1" t="s">
        <v>21</v>
      </c>
      <c r="C127" t="s">
        <v>22</v>
      </c>
      <c r="D127" t="s">
        <v>69</v>
      </c>
    </row>
    <row r="128" spans="2:5">
      <c r="B128" s="1" t="s">
        <v>24</v>
      </c>
      <c r="C128" t="s">
        <v>22</v>
      </c>
      <c r="D128">
        <v>1</v>
      </c>
    </row>
    <row r="129" spans="2:5">
      <c r="B129" s="1" t="s">
        <v>70</v>
      </c>
    </row>
    <row r="130" spans="2:5">
      <c r="B130" s="1" t="s">
        <v>10</v>
      </c>
    </row>
    <row r="131" spans="2:5">
      <c r="B131" s="1" t="s">
        <v>21</v>
      </c>
      <c r="C131" t="s">
        <v>22</v>
      </c>
      <c r="D131" t="s">
        <v>69</v>
      </c>
    </row>
    <row r="132" spans="2:5">
      <c r="B132" s="1" t="s">
        <v>24</v>
      </c>
      <c r="C132" t="s">
        <v>22</v>
      </c>
      <c r="D132">
        <v>1</v>
      </c>
      <c r="E132" t="s">
        <v>71</v>
      </c>
    </row>
    <row r="133" spans="2:5">
      <c r="B133" s="1" t="s">
        <v>11</v>
      </c>
    </row>
    <row r="134" spans="2:5">
      <c r="B134" s="1" t="s">
        <v>21</v>
      </c>
      <c r="C134" t="s">
        <v>22</v>
      </c>
      <c r="D134" t="s">
        <v>72</v>
      </c>
    </row>
    <row r="135" spans="2:5">
      <c r="B135" s="1" t="s">
        <v>24</v>
      </c>
      <c r="C135" t="s">
        <v>22</v>
      </c>
      <c r="D135">
        <v>1</v>
      </c>
    </row>
    <row r="136" spans="2:5">
      <c r="B136" s="1" t="s">
        <v>73</v>
      </c>
    </row>
    <row r="137" spans="2:5">
      <c r="B137" s="1" t="s">
        <v>12</v>
      </c>
    </row>
    <row r="138" spans="2:5">
      <c r="B138" s="1" t="s">
        <v>21</v>
      </c>
      <c r="C138" t="s">
        <v>22</v>
      </c>
      <c r="D138" t="s">
        <v>74</v>
      </c>
    </row>
    <row r="139" spans="2:5">
      <c r="B139" s="1" t="s">
        <v>24</v>
      </c>
      <c r="C139" t="s">
        <v>22</v>
      </c>
      <c r="D139">
        <v>1</v>
      </c>
    </row>
    <row r="140" spans="2:5">
      <c r="B140" s="1" t="s">
        <v>75</v>
      </c>
    </row>
    <row r="141" spans="2:5">
      <c r="B141" s="1" t="s">
        <v>12</v>
      </c>
    </row>
    <row r="142" spans="2:5">
      <c r="B142" s="1" t="s">
        <v>21</v>
      </c>
      <c r="C142" t="s">
        <v>22</v>
      </c>
      <c r="D142" t="s">
        <v>74</v>
      </c>
    </row>
    <row r="143" spans="2:5">
      <c r="B143" s="1" t="s">
        <v>24</v>
      </c>
      <c r="C143" t="s">
        <v>22</v>
      </c>
      <c r="D143">
        <v>-1</v>
      </c>
    </row>
    <row r="144" spans="2:5">
      <c r="B144" s="1" t="s">
        <v>76</v>
      </c>
    </row>
    <row r="145" spans="2:5">
      <c r="B145" s="1" t="s">
        <v>13</v>
      </c>
    </row>
    <row r="146" spans="2:5">
      <c r="B146" s="1" t="s">
        <v>21</v>
      </c>
      <c r="C146" t="s">
        <v>22</v>
      </c>
      <c r="D146" t="s">
        <v>77</v>
      </c>
    </row>
    <row r="147" spans="2:5">
      <c r="B147" s="1" t="s">
        <v>24</v>
      </c>
      <c r="C147" t="s">
        <v>22</v>
      </c>
      <c r="D147">
        <v>-1</v>
      </c>
      <c r="E147" t="s">
        <v>78</v>
      </c>
    </row>
    <row r="148" spans="2:5">
      <c r="B148" s="1" t="s">
        <v>13</v>
      </c>
    </row>
    <row r="149" spans="2:5">
      <c r="B149" s="1" t="s">
        <v>21</v>
      </c>
      <c r="C149" t="s">
        <v>22</v>
      </c>
      <c r="D149" t="s">
        <v>77</v>
      </c>
    </row>
    <row r="150" spans="2:5">
      <c r="B150" s="1" t="s">
        <v>24</v>
      </c>
      <c r="C150" t="s">
        <v>22</v>
      </c>
      <c r="D150">
        <v>1</v>
      </c>
    </row>
    <row r="151" spans="2:5">
      <c r="B151" s="1" t="s">
        <v>79</v>
      </c>
    </row>
    <row r="152" spans="2:5">
      <c r="B152" s="1" t="s">
        <v>14</v>
      </c>
    </row>
    <row r="153" spans="2:5">
      <c r="B153" s="1" t="s">
        <v>21</v>
      </c>
      <c r="C153" t="s">
        <v>22</v>
      </c>
      <c r="D153" t="s">
        <v>80</v>
      </c>
    </row>
    <row r="154" spans="2:5">
      <c r="B154" s="1" t="s">
        <v>24</v>
      </c>
      <c r="C154" t="s">
        <v>22</v>
      </c>
      <c r="D154">
        <v>-1</v>
      </c>
      <c r="E154" t="s">
        <v>81</v>
      </c>
    </row>
    <row r="155" spans="2:5">
      <c r="B155" s="1" t="s">
        <v>14</v>
      </c>
    </row>
    <row r="156" spans="2:5">
      <c r="B156" s="1" t="s">
        <v>21</v>
      </c>
      <c r="C156" t="s">
        <v>22</v>
      </c>
      <c r="D156" t="s">
        <v>80</v>
      </c>
    </row>
    <row r="157" spans="2:5">
      <c r="B157" s="1" t="s">
        <v>24</v>
      </c>
      <c r="C157" t="s">
        <v>22</v>
      </c>
      <c r="D157">
        <v>-1</v>
      </c>
    </row>
    <row r="158" spans="2:5">
      <c r="B158" s="1" t="s">
        <v>82</v>
      </c>
    </row>
    <row r="159" spans="2:5">
      <c r="B159" s="1" t="s">
        <v>14</v>
      </c>
    </row>
    <row r="160" spans="2:5">
      <c r="B160" s="1" t="s">
        <v>21</v>
      </c>
      <c r="C160" t="s">
        <v>22</v>
      </c>
      <c r="D160" t="s">
        <v>80</v>
      </c>
    </row>
    <row r="161" spans="2:5">
      <c r="B161" s="1" t="s">
        <v>24</v>
      </c>
      <c r="C161" t="s">
        <v>22</v>
      </c>
      <c r="D161">
        <v>1</v>
      </c>
    </row>
    <row r="162" spans="2:5">
      <c r="B162" s="1" t="s">
        <v>83</v>
      </c>
    </row>
    <row r="163" spans="2:5">
      <c r="B163" s="1" t="s">
        <v>14</v>
      </c>
    </row>
    <row r="164" spans="2:5">
      <c r="B164" s="1" t="s">
        <v>21</v>
      </c>
      <c r="C164" t="s">
        <v>22</v>
      </c>
      <c r="D164" t="s">
        <v>80</v>
      </c>
    </row>
    <row r="165" spans="2:5">
      <c r="B165" s="1" t="s">
        <v>24</v>
      </c>
      <c r="C165" t="s">
        <v>22</v>
      </c>
      <c r="D165">
        <v>-1</v>
      </c>
      <c r="E165" t="s">
        <v>84</v>
      </c>
    </row>
    <row r="166" spans="2:5">
      <c r="B166" s="1" t="s">
        <v>15</v>
      </c>
    </row>
    <row r="167" spans="2:5">
      <c r="B167" s="1" t="s">
        <v>21</v>
      </c>
      <c r="C167" t="s">
        <v>22</v>
      </c>
      <c r="D167" t="s">
        <v>85</v>
      </c>
    </row>
    <row r="168" spans="2:5">
      <c r="B168" s="1" t="s">
        <v>24</v>
      </c>
      <c r="C168" t="s">
        <v>22</v>
      </c>
      <c r="D168">
        <v>-1</v>
      </c>
    </row>
    <row r="169" spans="2:5">
      <c r="B169" s="1" t="s">
        <v>86</v>
      </c>
    </row>
    <row r="170" spans="2:5">
      <c r="B170" s="1" t="s">
        <v>15</v>
      </c>
    </row>
    <row r="171" spans="2:5">
      <c r="B171" s="1" t="s">
        <v>21</v>
      </c>
      <c r="C171" t="s">
        <v>22</v>
      </c>
      <c r="D171" t="s">
        <v>85</v>
      </c>
    </row>
    <row r="172" spans="2:5">
      <c r="B172" s="1" t="s">
        <v>24</v>
      </c>
      <c r="C172" t="s">
        <v>22</v>
      </c>
      <c r="D172">
        <v>1</v>
      </c>
      <c r="E172" t="s">
        <v>87</v>
      </c>
    </row>
    <row r="173" spans="2:5">
      <c r="B173" s="1" t="s">
        <v>16</v>
      </c>
    </row>
    <row r="174" spans="2:5">
      <c r="B174" s="1" t="s">
        <v>21</v>
      </c>
      <c r="C174" t="s">
        <v>22</v>
      </c>
      <c r="D174" t="s">
        <v>88</v>
      </c>
    </row>
    <row r="175" spans="2:5">
      <c r="B175" s="1" t="s">
        <v>24</v>
      </c>
      <c r="C175" t="s">
        <v>22</v>
      </c>
      <c r="D175">
        <v>-1</v>
      </c>
    </row>
    <row r="176" spans="2:5">
      <c r="B176" s="1" t="s">
        <v>89</v>
      </c>
    </row>
    <row r="177" spans="2:5">
      <c r="B177" s="1" t="s">
        <v>16</v>
      </c>
    </row>
    <row r="178" spans="2:5">
      <c r="B178" s="1" t="s">
        <v>21</v>
      </c>
      <c r="C178" t="s">
        <v>22</v>
      </c>
      <c r="D178" t="s">
        <v>88</v>
      </c>
    </row>
    <row r="179" spans="2:5">
      <c r="B179" s="1" t="s">
        <v>24</v>
      </c>
      <c r="C179" t="s">
        <v>22</v>
      </c>
      <c r="D179">
        <v>-1</v>
      </c>
    </row>
    <row r="180" spans="2:5">
      <c r="B180" s="1" t="s">
        <v>90</v>
      </c>
    </row>
    <row r="181" spans="2:5">
      <c r="B181" s="1" t="s">
        <v>16</v>
      </c>
    </row>
    <row r="182" spans="2:5">
      <c r="B182" s="1" t="s">
        <v>21</v>
      </c>
      <c r="C182" t="s">
        <v>22</v>
      </c>
      <c r="D182" t="s">
        <v>88</v>
      </c>
    </row>
    <row r="183" spans="2:5">
      <c r="B183" s="1" t="s">
        <v>24</v>
      </c>
      <c r="C183" t="s">
        <v>22</v>
      </c>
      <c r="D183">
        <v>-1</v>
      </c>
    </row>
    <row r="184" spans="2:5">
      <c r="B184" s="1" t="s">
        <v>91</v>
      </c>
    </row>
    <row r="185" spans="2:5">
      <c r="B185" s="1" t="s">
        <v>16</v>
      </c>
    </row>
    <row r="186" spans="2:5">
      <c r="B186" s="1" t="s">
        <v>21</v>
      </c>
      <c r="C186" t="s">
        <v>22</v>
      </c>
      <c r="D186" t="s">
        <v>88</v>
      </c>
    </row>
    <row r="187" spans="2:5">
      <c r="B187" s="1" t="s">
        <v>24</v>
      </c>
      <c r="C187" t="s">
        <v>22</v>
      </c>
      <c r="D187">
        <v>1</v>
      </c>
      <c r="E187" t="s">
        <v>92</v>
      </c>
    </row>
    <row r="188" spans="2:5">
      <c r="B188" s="1" t="s">
        <v>16</v>
      </c>
    </row>
    <row r="189" spans="2:5">
      <c r="B189" s="1" t="s">
        <v>21</v>
      </c>
      <c r="C189" t="s">
        <v>22</v>
      </c>
      <c r="D189" t="s">
        <v>88</v>
      </c>
    </row>
    <row r="190" spans="2:5">
      <c r="B190" s="1" t="s">
        <v>24</v>
      </c>
      <c r="C190" t="s">
        <v>22</v>
      </c>
      <c r="D190">
        <v>1</v>
      </c>
    </row>
    <row r="191" spans="2:5">
      <c r="B191" s="1" t="s">
        <v>93</v>
      </c>
    </row>
    <row r="192" spans="2:5">
      <c r="B192" s="1" t="s">
        <v>17</v>
      </c>
    </row>
    <row r="193" spans="2:5">
      <c r="B193" s="1" t="s">
        <v>21</v>
      </c>
      <c r="C193" t="s">
        <v>22</v>
      </c>
      <c r="D193" t="s">
        <v>94</v>
      </c>
    </row>
    <row r="194" spans="2:5">
      <c r="B194" s="1" t="s">
        <v>24</v>
      </c>
      <c r="C194" t="s">
        <v>22</v>
      </c>
      <c r="D194">
        <v>1</v>
      </c>
      <c r="E194" t="s">
        <v>95</v>
      </c>
    </row>
    <row r="195" spans="2:5">
      <c r="B195" s="1" t="s">
        <v>17</v>
      </c>
    </row>
    <row r="196" spans="2:5">
      <c r="B196" s="1" t="s">
        <v>21</v>
      </c>
      <c r="C196" t="s">
        <v>22</v>
      </c>
      <c r="D196" t="s">
        <v>94</v>
      </c>
    </row>
    <row r="197" spans="2:5">
      <c r="B197" s="1" t="s">
        <v>24</v>
      </c>
      <c r="C197" t="s">
        <v>22</v>
      </c>
      <c r="D197">
        <v>1</v>
      </c>
      <c r="E197" t="s">
        <v>96</v>
      </c>
    </row>
    <row r="198" spans="2:5">
      <c r="B198" s="1" t="s">
        <v>18</v>
      </c>
    </row>
    <row r="199" spans="2:5">
      <c r="B199" s="1" t="s">
        <v>21</v>
      </c>
      <c r="C199" t="s">
        <v>22</v>
      </c>
      <c r="D199" t="s">
        <v>97</v>
      </c>
    </row>
    <row r="200" spans="2:5">
      <c r="B200" s="1" t="s">
        <v>24</v>
      </c>
      <c r="C200" t="s">
        <v>22</v>
      </c>
      <c r="D200">
        <v>-1</v>
      </c>
    </row>
    <row r="201" spans="2:5">
      <c r="B201" s="1" t="s">
        <v>98</v>
      </c>
    </row>
    <row r="202" spans="2:5">
      <c r="B202" s="1" t="s">
        <v>18</v>
      </c>
    </row>
    <row r="203" spans="2:5">
      <c r="B203" s="1" t="s">
        <v>21</v>
      </c>
      <c r="C203" t="s">
        <v>22</v>
      </c>
      <c r="D203" t="s">
        <v>97</v>
      </c>
    </row>
    <row r="204" spans="2:5">
      <c r="B204" s="1" t="s">
        <v>24</v>
      </c>
      <c r="C204" t="s">
        <v>22</v>
      </c>
      <c r="D204">
        <v>1</v>
      </c>
      <c r="E204" t="s">
        <v>99</v>
      </c>
    </row>
    <row r="205" spans="2:5">
      <c r="B205" s="1" t="s">
        <v>19</v>
      </c>
    </row>
    <row r="206" spans="2:5">
      <c r="B206" s="1" t="s">
        <v>21</v>
      </c>
      <c r="C206" t="s">
        <v>22</v>
      </c>
      <c r="D206" t="s">
        <v>100</v>
      </c>
    </row>
    <row r="207" spans="2:5">
      <c r="B207" s="1" t="s">
        <v>24</v>
      </c>
      <c r="C207" t="s">
        <v>22</v>
      </c>
      <c r="D207">
        <v>1</v>
      </c>
      <c r="E207" t="s">
        <v>101</v>
      </c>
    </row>
    <row r="208" spans="2:5">
      <c r="B208" s="1" t="s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208"/>
  <sheetViews>
    <sheetView workbookViewId="0">
      <selection activeCell="U1" sqref="U1:V1048576"/>
    </sheetView>
  </sheetViews>
  <sheetFormatPr defaultRowHeight="15"/>
  <sheetData>
    <row r="2" spans="2:22">
      <c r="B2" s="1" t="s">
        <v>102</v>
      </c>
      <c r="I2" t="s">
        <v>705</v>
      </c>
      <c r="J2" t="s">
        <v>704</v>
      </c>
      <c r="K2" t="s">
        <v>702</v>
      </c>
      <c r="L2" t="s">
        <v>703</v>
      </c>
      <c r="M2" t="s">
        <v>700</v>
      </c>
      <c r="N2" t="s">
        <v>701</v>
      </c>
      <c r="P2" t="s">
        <v>704</v>
      </c>
      <c r="Q2" t="s">
        <v>731</v>
      </c>
      <c r="R2" t="s">
        <v>702</v>
      </c>
      <c r="S2" t="s">
        <v>703</v>
      </c>
      <c r="T2" t="s">
        <v>730</v>
      </c>
      <c r="U2" t="s">
        <v>800</v>
      </c>
      <c r="V2" t="s">
        <v>801</v>
      </c>
    </row>
    <row r="3" spans="2:22">
      <c r="B3" s="1" t="s">
        <v>21</v>
      </c>
      <c r="C3" t="s">
        <v>22</v>
      </c>
      <c r="D3" t="s">
        <v>128</v>
      </c>
      <c r="I3">
        <v>2</v>
      </c>
      <c r="J3">
        <v>1</v>
      </c>
      <c r="K3" t="str" cm="1">
        <f t="array" aca="1" ref="K3" ca="1">RIGHT(INDIRECT("B"&amp;I3),9)</f>
        <v xml:space="preserve"> 0.353969</v>
      </c>
      <c r="L3" t="str" cm="1">
        <f t="array" aca="1" ref="L3" ca="1">RIGHT(INDIRECT("D"&amp;I3+1),9)</f>
        <v xml:space="preserve">  0.64603</v>
      </c>
      <c r="M3">
        <f>D4</f>
        <v>0</v>
      </c>
      <c r="N3" t="str">
        <f>E4</f>
        <v xml:space="preserve"> None]</v>
      </c>
      <c r="P3">
        <f>J3</f>
        <v>1</v>
      </c>
      <c r="Q3" t="s">
        <v>732</v>
      </c>
      <c r="R3">
        <f ca="1">_xlfn.NUMBERVALUE(K3)</f>
        <v>0.35396899999999998</v>
      </c>
      <c r="S3">
        <f ca="1">_xlfn.NUMBERVALUE(L3)</f>
        <v>0.64602999999999999</v>
      </c>
      <c r="T3">
        <f>M3</f>
        <v>0</v>
      </c>
    </row>
    <row r="4" spans="2:22">
      <c r="B4" s="1" t="s">
        <v>24</v>
      </c>
      <c r="C4" t="s">
        <v>22</v>
      </c>
      <c r="D4">
        <v>0</v>
      </c>
      <c r="E4" t="s">
        <v>25</v>
      </c>
      <c r="G4">
        <v>3</v>
      </c>
      <c r="H4">
        <v>3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0.353969</v>
      </c>
      <c r="L4" t="str" cm="1">
        <f t="array" aca="1" ref="L4" ca="1">RIGHT(INDIRECT("D"&amp;I4+1),9)</f>
        <v xml:space="preserve">  0.64603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       'pH_cyt']</v>
      </c>
      <c r="P4">
        <f t="shared" ref="P4:P59" si="1">J4</f>
        <v>2</v>
      </c>
      <c r="Q4" s="6" t="str">
        <f ca="1">MID(N4,FIND("'",N4)+1,FIND("'",N4,FIND("'",N4)+1)-FIND("'",N4)-1)</f>
        <v>pH_cyt</v>
      </c>
      <c r="R4">
        <f t="shared" ref="R4:S59" ca="1" si="2">_xlfn.NUMBERVALUE(K4)</f>
        <v>0.35396899999999998</v>
      </c>
      <c r="S4">
        <f t="shared" ca="1" si="2"/>
        <v>0.64602999999999999</v>
      </c>
      <c r="T4">
        <f t="shared" ref="T4:T59" ca="1" si="3">M4</f>
        <v>1</v>
      </c>
      <c r="U4">
        <f ca="1">T4*(R4-R3)/(2/3)</f>
        <v>0</v>
      </c>
      <c r="V4">
        <f ca="1">U4*(S4-S3)/(2/3)</f>
        <v>0</v>
      </c>
    </row>
    <row r="5" spans="2:22">
      <c r="B5" s="1" t="s">
        <v>103</v>
      </c>
      <c r="G5">
        <f>IF(H4=2,3,4)</f>
        <v>4</v>
      </c>
      <c r="H5">
        <v>3</v>
      </c>
      <c r="I5">
        <f t="shared" ref="I5:I59" si="4">I4+G5</f>
        <v>9</v>
      </c>
      <c r="J5">
        <f t="shared" si="0"/>
        <v>3</v>
      </c>
      <c r="K5" t="str" cm="1">
        <f t="array" aca="1" ref="K5" ca="1">RIGHT(INDIRECT("B"&amp;I5),9)</f>
        <v xml:space="preserve"> 0.353969</v>
      </c>
      <c r="L5" t="str" cm="1">
        <f t="array" aca="1" ref="L5" ca="1">RIGHT(INDIRECT("D"&amp;I5+1),9)</f>
        <v xml:space="preserve">  0.64603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       'Udx']</v>
      </c>
      <c r="P5">
        <f t="shared" si="1"/>
        <v>3</v>
      </c>
      <c r="Q5" s="6" t="str">
        <f t="shared" ref="Q5:Q59" ca="1" si="5">MID(N5,FIND("'",N5)+1,FIND("'",N5,FIND("'",N5)+1)-FIND("'",N5)-1)</f>
        <v>Udx</v>
      </c>
      <c r="R5">
        <f t="shared" ca="1" si="2"/>
        <v>0.35396899999999998</v>
      </c>
      <c r="S5">
        <f t="shared" ca="1" si="2"/>
        <v>0.64602999999999999</v>
      </c>
      <c r="T5">
        <f t="shared" ca="1" si="3"/>
        <v>-1</v>
      </c>
      <c r="U5">
        <f t="shared" ref="U5:V20" ca="1" si="6">T5*(R5-R4)/(2/3)</f>
        <v>0</v>
      </c>
      <c r="V5">
        <f t="shared" ca="1" si="6"/>
        <v>0</v>
      </c>
    </row>
    <row r="6" spans="2:22">
      <c r="B6" s="1" t="s">
        <v>21</v>
      </c>
      <c r="C6" t="s">
        <v>22</v>
      </c>
      <c r="D6" t="s">
        <v>128</v>
      </c>
      <c r="G6">
        <f t="shared" ref="G6:G59" si="7">IF(H5=2,3,4)</f>
        <v>4</v>
      </c>
      <c r="H6">
        <v>2</v>
      </c>
      <c r="I6">
        <f t="shared" si="4"/>
        <v>13</v>
      </c>
      <c r="J6">
        <f t="shared" si="0"/>
        <v>4</v>
      </c>
      <c r="K6" t="str" cm="1">
        <f t="array" aca="1" ref="K6" ca="1">RIGHT(INDIRECT("B"&amp;I6),9)</f>
        <v xml:space="preserve"> 0.353953</v>
      </c>
      <c r="L6" t="str" cm="1">
        <f t="array" aca="1" ref="L6" ca="1">RIGHT(INDIRECT("D"&amp;I6+1),9)</f>
        <v xml:space="preserve"> 0.646046</v>
      </c>
      <c r="M6" cm="1">
        <f t="array" aca="1" ref="M6" ca="1">INDIRECT("D"&amp;I6+2)</f>
        <v>1</v>
      </c>
      <c r="N6" t="str" cm="1">
        <f t="array" aca="1" ref="N6" ca="1">INDIRECT(IF(H6=2,"E","B")&amp;I6+H6)</f>
        <v xml:space="preserve"> 'Sh']</v>
      </c>
      <c r="P6">
        <f t="shared" si="1"/>
        <v>4</v>
      </c>
      <c r="Q6" s="6" t="str">
        <f t="shared" ca="1" si="5"/>
        <v>Sh</v>
      </c>
      <c r="R6">
        <f t="shared" ca="1" si="2"/>
        <v>0.35395300000000002</v>
      </c>
      <c r="S6">
        <f t="shared" ca="1" si="2"/>
        <v>0.64604600000000001</v>
      </c>
      <c r="T6">
        <f t="shared" ca="1" si="3"/>
        <v>1</v>
      </c>
      <c r="U6">
        <f t="shared" ca="1" si="6"/>
        <v>-2.3999999999940735E-5</v>
      </c>
      <c r="V6">
        <f t="shared" ca="1" si="6"/>
        <v>-5.7599999999915367E-10</v>
      </c>
    </row>
    <row r="7" spans="2:22">
      <c r="B7" s="1" t="s">
        <v>24</v>
      </c>
      <c r="C7" t="s">
        <v>22</v>
      </c>
      <c r="D7">
        <v>1</v>
      </c>
      <c r="G7">
        <f t="shared" si="7"/>
        <v>3</v>
      </c>
      <c r="H7">
        <v>2</v>
      </c>
      <c r="I7">
        <f t="shared" si="4"/>
        <v>16</v>
      </c>
      <c r="J7">
        <f t="shared" si="0"/>
        <v>5</v>
      </c>
      <c r="K7" t="str" cm="1">
        <f t="array" aca="1" ref="K7" ca="1">RIGHT(INDIRECT("B"&amp;I7),9)</f>
        <v xml:space="preserve"> 0.353953</v>
      </c>
      <c r="L7" t="str" cm="1">
        <f t="array" aca="1" ref="L7" ca="1">RIGHT(INDIRECT("D"&amp;I7+1),9)</f>
        <v xml:space="preserve"> 0.646046</v>
      </c>
      <c r="M7" cm="1">
        <f t="array" aca="1" ref="M7" ca="1">INDIRECT("D"&amp;I7+2)</f>
        <v>1</v>
      </c>
      <c r="N7" t="str" cm="1">
        <f t="array" aca="1" ref="N7" ca="1">INDIRECT(IF(H7=2,"E","B")&amp;I7+H7)</f>
        <v xml:space="preserve"> 'Kn2']</v>
      </c>
      <c r="P7">
        <f t="shared" si="1"/>
        <v>5</v>
      </c>
      <c r="Q7" s="6" t="str">
        <f t="shared" ca="1" si="5"/>
        <v>Kn2</v>
      </c>
      <c r="R7">
        <f t="shared" ca="1" si="2"/>
        <v>0.35395300000000002</v>
      </c>
      <c r="S7">
        <f t="shared" ca="1" si="2"/>
        <v>0.64604600000000001</v>
      </c>
      <c r="T7">
        <f t="shared" ca="1" si="3"/>
        <v>1</v>
      </c>
      <c r="U7">
        <f t="shared" ca="1" si="6"/>
        <v>0</v>
      </c>
      <c r="V7">
        <f t="shared" ca="1" si="6"/>
        <v>0</v>
      </c>
    </row>
    <row r="8" spans="2:22">
      <c r="B8" s="1" t="s">
        <v>55</v>
      </c>
      <c r="G8">
        <f t="shared" si="7"/>
        <v>3</v>
      </c>
      <c r="H8">
        <v>2</v>
      </c>
      <c r="I8">
        <f t="shared" si="4"/>
        <v>19</v>
      </c>
      <c r="J8">
        <f t="shared" si="0"/>
        <v>6</v>
      </c>
      <c r="K8" t="str" cm="1">
        <f t="array" aca="1" ref="K8" ca="1">RIGHT(INDIRECT("B"&amp;I8),9)</f>
        <v xml:space="preserve"> 0.353953</v>
      </c>
      <c r="L8" t="str" cm="1">
        <f t="array" aca="1" ref="L8" ca="1">RIGHT(INDIRECT("D"&amp;I8+1),9)</f>
        <v xml:space="preserve"> 0.646046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'Urx']</v>
      </c>
      <c r="P8">
        <f t="shared" si="1"/>
        <v>6</v>
      </c>
      <c r="Q8" s="6" t="str">
        <f t="shared" ca="1" si="5"/>
        <v>Urx</v>
      </c>
      <c r="R8">
        <f t="shared" ca="1" si="2"/>
        <v>0.35395300000000002</v>
      </c>
      <c r="S8">
        <f t="shared" ca="1" si="2"/>
        <v>0.64604600000000001</v>
      </c>
      <c r="T8">
        <f t="shared" ca="1" si="3"/>
        <v>1</v>
      </c>
      <c r="U8">
        <f t="shared" ca="1" si="6"/>
        <v>0</v>
      </c>
      <c r="V8">
        <f t="shared" ca="1" si="6"/>
        <v>0</v>
      </c>
    </row>
    <row r="9" spans="2:22">
      <c r="B9" s="1" t="s">
        <v>103</v>
      </c>
      <c r="G9">
        <f t="shared" si="7"/>
        <v>3</v>
      </c>
      <c r="H9">
        <v>3</v>
      </c>
      <c r="I9">
        <f t="shared" si="4"/>
        <v>22</v>
      </c>
      <c r="J9">
        <f t="shared" si="0"/>
        <v>7</v>
      </c>
      <c r="K9" t="str" cm="1">
        <f t="array" aca="1" ref="K9" ca="1">RIGHT(INDIRECT("B"&amp;I9),9)</f>
        <v xml:space="preserve"> 0.353953</v>
      </c>
      <c r="L9" t="str" cm="1">
        <f t="array" aca="1" ref="L9" ca="1">RIGHT(INDIRECT("D"&amp;I9+1),9)</f>
        <v xml:space="preserve"> 0.646046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'LAI']</v>
      </c>
      <c r="P9">
        <f t="shared" si="1"/>
        <v>7</v>
      </c>
      <c r="Q9" s="6" t="str">
        <f t="shared" ca="1" si="5"/>
        <v>LAI</v>
      </c>
      <c r="R9">
        <f t="shared" ca="1" si="2"/>
        <v>0.35395300000000002</v>
      </c>
      <c r="S9">
        <f t="shared" ca="1" si="2"/>
        <v>0.64604600000000001</v>
      </c>
      <c r="T9">
        <f t="shared" ca="1" si="3"/>
        <v>-1</v>
      </c>
      <c r="U9">
        <f t="shared" ca="1" si="6"/>
        <v>0</v>
      </c>
      <c r="V9">
        <f t="shared" ca="1" si="6"/>
        <v>0</v>
      </c>
    </row>
    <row r="10" spans="2:22">
      <c r="B10" s="1" t="s">
        <v>21</v>
      </c>
      <c r="C10" t="s">
        <v>22</v>
      </c>
      <c r="D10" t="s">
        <v>128</v>
      </c>
      <c r="G10">
        <f t="shared" si="7"/>
        <v>4</v>
      </c>
      <c r="H10">
        <v>2</v>
      </c>
      <c r="I10">
        <f t="shared" si="4"/>
        <v>26</v>
      </c>
      <c r="J10">
        <f t="shared" si="0"/>
        <v>8</v>
      </c>
      <c r="K10" t="str" cm="1">
        <f t="array" aca="1" ref="K10" ca="1">RIGHT(INDIRECT("B"&amp;I10),9)</f>
        <v xml:space="preserve"> 0.353953</v>
      </c>
      <c r="L10" t="str" cm="1">
        <f t="array" aca="1" ref="L10" ca="1">RIGHT(INDIRECT("D"&amp;I10+1),9)</f>
        <v xml:space="preserve"> 0.646046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'kcw']</v>
      </c>
      <c r="P10">
        <f t="shared" si="1"/>
        <v>8</v>
      </c>
      <c r="Q10" s="6" t="str">
        <f t="shared" ca="1" si="5"/>
        <v>kcw</v>
      </c>
      <c r="R10">
        <f t="shared" ca="1" si="2"/>
        <v>0.35395300000000002</v>
      </c>
      <c r="S10">
        <f t="shared" ca="1" si="2"/>
        <v>0.64604600000000001</v>
      </c>
      <c r="T10">
        <f t="shared" ca="1" si="3"/>
        <v>1</v>
      </c>
      <c r="U10">
        <f t="shared" ca="1" si="6"/>
        <v>0</v>
      </c>
      <c r="V10">
        <f t="shared" ca="1" si="6"/>
        <v>0</v>
      </c>
    </row>
    <row r="11" spans="2:22">
      <c r="B11" s="1" t="s">
        <v>24</v>
      </c>
      <c r="C11" t="s">
        <v>22</v>
      </c>
      <c r="D11">
        <v>-1</v>
      </c>
      <c r="G11">
        <f t="shared" si="7"/>
        <v>3</v>
      </c>
      <c r="H11">
        <v>3</v>
      </c>
      <c r="I11">
        <f t="shared" si="4"/>
        <v>29</v>
      </c>
      <c r="J11">
        <f t="shared" si="0"/>
        <v>9</v>
      </c>
      <c r="K11" t="str" cm="1">
        <f t="array" aca="1" ref="K11" ca="1">RIGHT(INDIRECT("B"&amp;I11),9)</f>
        <v xml:space="preserve"> 0.353953</v>
      </c>
      <c r="L11" t="str" cm="1">
        <f t="array" aca="1" ref="L11" ca="1">RIGHT(INDIRECT("D"&amp;I11+1),9)</f>
        <v xml:space="preserve"> 0.646046</v>
      </c>
      <c r="M11" cm="1">
        <f t="array" aca="1" ref="M11" ca="1">INDIRECT("D"&amp;I11+2)</f>
        <v>1</v>
      </c>
      <c r="N11" t="str" cm="1">
        <f t="array" aca="1" ref="N11" ca="1">INDIRECT(IF(H11=2,"E","B")&amp;I11+H11)</f>
        <v xml:space="preserve">        'k_rg']</v>
      </c>
      <c r="P11">
        <f t="shared" si="1"/>
        <v>9</v>
      </c>
      <c r="Q11" s="6" t="str">
        <f t="shared" ca="1" si="5"/>
        <v>k_rg</v>
      </c>
      <c r="R11">
        <f t="shared" ca="1" si="2"/>
        <v>0.35395300000000002</v>
      </c>
      <c r="S11">
        <f t="shared" ca="1" si="2"/>
        <v>0.64604600000000001</v>
      </c>
      <c r="T11">
        <f t="shared" ca="1" si="3"/>
        <v>1</v>
      </c>
      <c r="U11">
        <f t="shared" ca="1" si="6"/>
        <v>0</v>
      </c>
      <c r="V11">
        <f t="shared" ca="1" si="6"/>
        <v>0</v>
      </c>
    </row>
    <row r="12" spans="2:22">
      <c r="B12" s="1" t="s">
        <v>76</v>
      </c>
      <c r="G12">
        <f t="shared" si="7"/>
        <v>4</v>
      </c>
      <c r="H12">
        <v>2</v>
      </c>
      <c r="I12">
        <f t="shared" si="4"/>
        <v>33</v>
      </c>
      <c r="J12">
        <f t="shared" si="0"/>
        <v>10</v>
      </c>
      <c r="K12" t="str" cm="1">
        <f t="array" aca="1" ref="K12" ca="1">RIGHT(INDIRECT("B"&amp;I12),9)</f>
        <v xml:space="preserve"> 0.353953</v>
      </c>
      <c r="L12" t="str" cm="1">
        <f t="array" aca="1" ref="L12" ca="1">RIGHT(INDIRECT("D"&amp;I12+1),9)</f>
        <v xml:space="preserve"> 0.646046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'Ks']</v>
      </c>
      <c r="P12">
        <f t="shared" si="1"/>
        <v>10</v>
      </c>
      <c r="Q12" s="6" t="str">
        <f t="shared" ca="1" si="5"/>
        <v>Ks</v>
      </c>
      <c r="R12">
        <f t="shared" ca="1" si="2"/>
        <v>0.35395300000000002</v>
      </c>
      <c r="S12">
        <f t="shared" ca="1" si="2"/>
        <v>0.64604600000000001</v>
      </c>
      <c r="T12">
        <f t="shared" ca="1" si="3"/>
        <v>-1</v>
      </c>
      <c r="U12">
        <f t="shared" ca="1" si="6"/>
        <v>0</v>
      </c>
      <c r="V12">
        <f t="shared" ca="1" si="6"/>
        <v>0</v>
      </c>
    </row>
    <row r="13" spans="2:22">
      <c r="B13" s="1" t="s">
        <v>104</v>
      </c>
      <c r="G13">
        <f t="shared" si="7"/>
        <v>3</v>
      </c>
      <c r="H13">
        <v>3</v>
      </c>
      <c r="I13">
        <f t="shared" si="4"/>
        <v>36</v>
      </c>
      <c r="J13">
        <f t="shared" si="0"/>
        <v>11</v>
      </c>
      <c r="K13" t="str" cm="1">
        <f t="array" aca="1" ref="K13" ca="1">RIGHT(INDIRECT("B"&amp;I13),9)</f>
        <v xml:space="preserve"> 0.355547</v>
      </c>
      <c r="L13" t="str" cm="1">
        <f t="array" aca="1" ref="L13" ca="1">RIGHT(INDIRECT("D"&amp;I13+1),9)</f>
        <v xml:space="preserve"> 0.644452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       'Ymob_immob']</v>
      </c>
      <c r="P13">
        <f t="shared" si="1"/>
        <v>11</v>
      </c>
      <c r="Q13" s="6" t="str">
        <f t="shared" ca="1" si="5"/>
        <v>Ymob_immob</v>
      </c>
      <c r="R13">
        <f t="shared" ca="1" si="2"/>
        <v>0.355547</v>
      </c>
      <c r="S13">
        <f t="shared" ca="1" si="2"/>
        <v>0.64445200000000002</v>
      </c>
      <c r="T13">
        <f t="shared" ca="1" si="3"/>
        <v>1</v>
      </c>
      <c r="U13">
        <f t="shared" ca="1" si="6"/>
        <v>2.3909999999999765E-3</v>
      </c>
      <c r="V13">
        <f t="shared" ca="1" si="6"/>
        <v>-5.7168809999998873E-6</v>
      </c>
    </row>
    <row r="14" spans="2:22">
      <c r="B14" s="1" t="s">
        <v>21</v>
      </c>
      <c r="C14" t="s">
        <v>22</v>
      </c>
      <c r="D14" t="s">
        <v>129</v>
      </c>
      <c r="G14">
        <f t="shared" si="7"/>
        <v>4</v>
      </c>
      <c r="H14">
        <v>2</v>
      </c>
      <c r="I14">
        <f t="shared" si="4"/>
        <v>40</v>
      </c>
      <c r="J14">
        <f t="shared" si="0"/>
        <v>12</v>
      </c>
      <c r="K14" t="str" cm="1">
        <f t="array" aca="1" ref="K14" ca="1">RIGHT(INDIRECT("B"&amp;I14),9)</f>
        <v xml:space="preserve"> 0.421022</v>
      </c>
      <c r="L14" t="str" cm="1">
        <f t="array" aca="1" ref="L14" ca="1">RIGHT(INDIRECT("D"&amp;I14+1),9)</f>
        <v xml:space="preserve"> 0.578976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'Ea']</v>
      </c>
      <c r="P14">
        <f t="shared" si="1"/>
        <v>12</v>
      </c>
      <c r="Q14" s="6" t="str">
        <f t="shared" ca="1" si="5"/>
        <v>Ea</v>
      </c>
      <c r="R14">
        <f t="shared" ca="1" si="2"/>
        <v>0.42102200000000001</v>
      </c>
      <c r="S14">
        <f t="shared" ca="1" si="2"/>
        <v>0.57897600000000005</v>
      </c>
      <c r="T14">
        <f t="shared" ca="1" si="3"/>
        <v>1</v>
      </c>
      <c r="U14">
        <f t="shared" ca="1" si="6"/>
        <v>9.8212500000000008E-2</v>
      </c>
      <c r="V14">
        <f t="shared" ca="1" si="6"/>
        <v>-9.6458424749999994E-3</v>
      </c>
    </row>
    <row r="15" spans="2:22">
      <c r="B15" s="1" t="s">
        <v>24</v>
      </c>
      <c r="C15" t="s">
        <v>22</v>
      </c>
      <c r="D15">
        <v>1</v>
      </c>
      <c r="E15" t="s">
        <v>62</v>
      </c>
      <c r="G15">
        <f t="shared" si="7"/>
        <v>3</v>
      </c>
      <c r="H15">
        <v>3</v>
      </c>
      <c r="I15">
        <f t="shared" si="4"/>
        <v>43</v>
      </c>
      <c r="J15">
        <f t="shared" si="0"/>
        <v>13</v>
      </c>
      <c r="K15" t="str" cm="1">
        <f t="array" aca="1" ref="K15" ca="1">RIGHT(INDIRECT("B"&amp;I15),9)</f>
        <v xml:space="preserve"> 0.421022</v>
      </c>
      <c r="L15" t="str" cm="1">
        <f t="array" aca="1" ref="L15" ca="1">RIGHT(INDIRECT("D"&amp;I15+1),9)</f>
        <v xml:space="preserve"> 0.578976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       'Ytopsoil']</v>
      </c>
      <c r="P15">
        <f t="shared" si="1"/>
        <v>13</v>
      </c>
      <c r="Q15" s="6" t="str">
        <f t="shared" ca="1" si="5"/>
        <v>Ytopsoil</v>
      </c>
      <c r="R15">
        <f t="shared" ca="1" si="2"/>
        <v>0.42102200000000001</v>
      </c>
      <c r="S15">
        <f t="shared" ca="1" si="2"/>
        <v>0.57897600000000005</v>
      </c>
      <c r="T15">
        <f t="shared" ca="1" si="3"/>
        <v>1</v>
      </c>
      <c r="U15">
        <f t="shared" ca="1" si="6"/>
        <v>0</v>
      </c>
      <c r="V15">
        <f t="shared" ca="1" si="6"/>
        <v>0</v>
      </c>
    </row>
    <row r="16" spans="2:22">
      <c r="B16" s="1" t="s">
        <v>104</v>
      </c>
      <c r="G16">
        <f t="shared" si="7"/>
        <v>4</v>
      </c>
      <c r="H16">
        <v>2</v>
      </c>
      <c r="I16">
        <f t="shared" si="4"/>
        <v>47</v>
      </c>
      <c r="J16">
        <f t="shared" si="0"/>
        <v>14</v>
      </c>
      <c r="K16" t="str" cm="1">
        <f t="array" aca="1" ref="K16" ca="1">RIGHT(INDIRECT("B"&amp;I16),9)</f>
        <v xml:space="preserve"> 0.419694</v>
      </c>
      <c r="L16" t="str" cm="1">
        <f t="array" aca="1" ref="L16" ca="1">RIGHT(INDIRECT("D"&amp;I16+1),9)</f>
        <v xml:space="preserve"> 0.580304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'Ss']</v>
      </c>
      <c r="P16">
        <f t="shared" si="1"/>
        <v>14</v>
      </c>
      <c r="Q16" s="6" t="str">
        <f t="shared" ca="1" si="5"/>
        <v>Ss</v>
      </c>
      <c r="R16">
        <f t="shared" ca="1" si="2"/>
        <v>0.41969400000000001</v>
      </c>
      <c r="S16">
        <f t="shared" ca="1" si="2"/>
        <v>0.58030400000000004</v>
      </c>
      <c r="T16">
        <f t="shared" ca="1" si="3"/>
        <v>1</v>
      </c>
      <c r="U16">
        <f t="shared" ca="1" si="6"/>
        <v>-1.9919999999999938E-3</v>
      </c>
      <c r="V16">
        <f t="shared" ca="1" si="6"/>
        <v>-3.9680639999999755E-6</v>
      </c>
    </row>
    <row r="17" spans="2:22">
      <c r="B17" s="1" t="s">
        <v>21</v>
      </c>
      <c r="C17" t="s">
        <v>22</v>
      </c>
      <c r="D17" t="s">
        <v>129</v>
      </c>
      <c r="G17">
        <f t="shared" si="7"/>
        <v>3</v>
      </c>
      <c r="H17">
        <v>3</v>
      </c>
      <c r="I17">
        <f t="shared" si="4"/>
        <v>50</v>
      </c>
      <c r="J17">
        <f t="shared" si="0"/>
        <v>15</v>
      </c>
      <c r="K17" t="str" cm="1">
        <f t="array" aca="1" ref="K17" ca="1">RIGHT(INDIRECT("B"&amp;I17),9)</f>
        <v xml:space="preserve"> 0.419694</v>
      </c>
      <c r="L17" t="str" cm="1">
        <f t="array" aca="1" ref="L17" ca="1">RIGHT(INDIRECT("D"&amp;I17+1),9)</f>
        <v xml:space="preserve"> 0.580304</v>
      </c>
      <c r="M17" cm="1">
        <f t="array" aca="1" ref="M17" ca="1">INDIRECT("D"&amp;I17+2)</f>
        <v>-1</v>
      </c>
      <c r="N17" t="str" cm="1">
        <f t="array" aca="1" ref="N17" ca="1">INDIRECT(IF(H17=2,"E","B")&amp;I17+H17)</f>
        <v xml:space="preserve">        'VFrootxylem']</v>
      </c>
      <c r="P17">
        <f t="shared" si="1"/>
        <v>15</v>
      </c>
      <c r="Q17" s="6" t="str">
        <f t="shared" ca="1" si="5"/>
        <v>VFrootxylem</v>
      </c>
      <c r="R17">
        <f t="shared" ca="1" si="2"/>
        <v>0.41969400000000001</v>
      </c>
      <c r="S17">
        <f t="shared" ca="1" si="2"/>
        <v>0.58030400000000004</v>
      </c>
      <c r="T17">
        <f t="shared" ca="1" si="3"/>
        <v>-1</v>
      </c>
      <c r="U17">
        <f t="shared" ca="1" si="6"/>
        <v>0</v>
      </c>
      <c r="V17">
        <f t="shared" ca="1" si="6"/>
        <v>0</v>
      </c>
    </row>
    <row r="18" spans="2:22">
      <c r="B18" s="1" t="s">
        <v>24</v>
      </c>
      <c r="C18" t="s">
        <v>22</v>
      </c>
      <c r="D18">
        <v>1</v>
      </c>
      <c r="E18" t="s">
        <v>71</v>
      </c>
      <c r="G18">
        <f t="shared" si="7"/>
        <v>4</v>
      </c>
      <c r="H18">
        <v>3</v>
      </c>
      <c r="I18">
        <f t="shared" si="4"/>
        <v>54</v>
      </c>
      <c r="J18">
        <f t="shared" si="0"/>
        <v>16</v>
      </c>
      <c r="K18" t="str" cm="1">
        <f t="array" aca="1" ref="K18" ca="1">RIGHT(INDIRECT("B"&amp;I18),9)</f>
        <v xml:space="preserve"> 0.420684</v>
      </c>
      <c r="L18" t="str" cm="1">
        <f t="array" aca="1" ref="L18" ca="1">RIGHT(INDIRECT("D"&amp;I18+1),9)</f>
        <v xml:space="preserve"> 0.579313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       'AF_soil']</v>
      </c>
      <c r="P18">
        <f t="shared" si="1"/>
        <v>16</v>
      </c>
      <c r="Q18" s="6" t="str">
        <f t="shared" ca="1" si="5"/>
        <v>AF_soil</v>
      </c>
      <c r="R18">
        <f t="shared" ca="1" si="2"/>
        <v>0.420684</v>
      </c>
      <c r="S18">
        <f t="shared" ca="1" si="2"/>
        <v>0.57931299999999997</v>
      </c>
      <c r="T18">
        <f t="shared" ca="1" si="3"/>
        <v>-1</v>
      </c>
      <c r="U18">
        <f t="shared" ca="1" si="6"/>
        <v>-1.4849999999999863E-3</v>
      </c>
      <c r="V18">
        <f t="shared" ca="1" si="6"/>
        <v>2.2074525000001471E-6</v>
      </c>
    </row>
    <row r="19" spans="2:22">
      <c r="B19" s="1" t="s">
        <v>104</v>
      </c>
      <c r="G19">
        <f t="shared" si="7"/>
        <v>4</v>
      </c>
      <c r="H19">
        <v>3</v>
      </c>
      <c r="I19">
        <f t="shared" si="4"/>
        <v>58</v>
      </c>
      <c r="J19">
        <f t="shared" si="0"/>
        <v>17</v>
      </c>
      <c r="K19" t="str" cm="1">
        <f t="array" aca="1" ref="K19" ca="1">RIGHT(INDIRECT("B"&amp;I19),9)</f>
        <v xml:space="preserve"> 0.420684</v>
      </c>
      <c r="L19" t="str" cm="1">
        <f t="array" aca="1" ref="L19" ca="1">RIGHT(INDIRECT("D"&amp;I19+1),9)</f>
        <v xml:space="preserve"> 0.579313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       'f_apo']</v>
      </c>
      <c r="P19">
        <f t="shared" si="1"/>
        <v>17</v>
      </c>
      <c r="Q19" s="6" t="str">
        <f t="shared" ca="1" si="5"/>
        <v>f_apo</v>
      </c>
      <c r="R19">
        <f t="shared" ca="1" si="2"/>
        <v>0.420684</v>
      </c>
      <c r="S19">
        <f t="shared" ca="1" si="2"/>
        <v>0.57931299999999997</v>
      </c>
      <c r="T19">
        <f t="shared" ca="1" si="3"/>
        <v>-1</v>
      </c>
      <c r="U19">
        <f t="shared" ca="1" si="6"/>
        <v>0</v>
      </c>
      <c r="V19">
        <f t="shared" ca="1" si="6"/>
        <v>0</v>
      </c>
    </row>
    <row r="20" spans="2:22">
      <c r="B20" s="1" t="s">
        <v>21</v>
      </c>
      <c r="C20" t="s">
        <v>22</v>
      </c>
      <c r="D20" t="s">
        <v>129</v>
      </c>
      <c r="G20">
        <f t="shared" si="7"/>
        <v>4</v>
      </c>
      <c r="H20">
        <v>3</v>
      </c>
      <c r="I20">
        <f t="shared" si="4"/>
        <v>62</v>
      </c>
      <c r="J20">
        <f t="shared" si="0"/>
        <v>18</v>
      </c>
      <c r="K20" t="str" cm="1">
        <f t="array" aca="1" ref="K20" ca="1">RIGHT(INDIRECT("B"&amp;I20),9)</f>
        <v xml:space="preserve">  0.47308</v>
      </c>
      <c r="L20" t="str" cm="1">
        <f t="array" aca="1" ref="L20" ca="1">RIGHT(INDIRECT("D"&amp;I20+1),9)</f>
        <v xml:space="preserve"> 0.526917</v>
      </c>
      <c r="M20" cm="1">
        <f t="array" aca="1" ref="M20" ca="1">INDIRECT("D"&amp;I20+2)</f>
        <v>1</v>
      </c>
      <c r="N20" t="str" cm="1">
        <f t="array" aca="1" ref="N20" ca="1">INDIRECT(IF(H20=2,"E","B")&amp;I20+H20)</f>
        <v xml:space="preserve">        'WatHL']</v>
      </c>
      <c r="P20">
        <f t="shared" si="1"/>
        <v>18</v>
      </c>
      <c r="Q20" s="6" t="str">
        <f t="shared" ca="1" si="5"/>
        <v>WatHL</v>
      </c>
      <c r="R20">
        <f t="shared" ca="1" si="2"/>
        <v>0.47308</v>
      </c>
      <c r="S20">
        <f t="shared" ca="1" si="2"/>
        <v>0.52691699999999997</v>
      </c>
      <c r="T20">
        <f t="shared" ca="1" si="3"/>
        <v>1</v>
      </c>
      <c r="U20">
        <f t="shared" ca="1" si="6"/>
        <v>7.8593999999999997E-2</v>
      </c>
      <c r="V20">
        <f t="shared" ca="1" si="6"/>
        <v>-6.1770168359999997E-3</v>
      </c>
    </row>
    <row r="21" spans="2:22">
      <c r="B21" s="1" t="s">
        <v>24</v>
      </c>
      <c r="C21" t="s">
        <v>22</v>
      </c>
      <c r="D21">
        <v>1</v>
      </c>
      <c r="E21" t="s">
        <v>130</v>
      </c>
      <c r="G21">
        <f t="shared" si="7"/>
        <v>4</v>
      </c>
      <c r="H21">
        <v>3</v>
      </c>
      <c r="I21">
        <f t="shared" si="4"/>
        <v>66</v>
      </c>
      <c r="J21">
        <f t="shared" si="0"/>
        <v>19</v>
      </c>
      <c r="K21" t="str" cm="1">
        <f t="array" aca="1" ref="K21" ca="1">RIGHT(INDIRECT("B"&amp;I21),9)</f>
        <v xml:space="preserve"> 0.473081</v>
      </c>
      <c r="L21" t="str" cm="1">
        <f t="array" aca="1" ref="L21" ca="1">RIGHT(INDIRECT("D"&amp;I21+1),9)</f>
        <v xml:space="preserve"> 0.526916</v>
      </c>
      <c r="M21" cm="1">
        <f t="array" aca="1" ref="M21" ca="1">INDIRECT("D"&amp;I21+2)</f>
        <v>-1</v>
      </c>
      <c r="N21" t="str" cm="1">
        <f t="array" aca="1" ref="N21" ca="1">INDIRECT(IF(H21=2,"E","B")&amp;I21+H21)</f>
        <v xml:space="preserve">        'VFrootcyl']</v>
      </c>
      <c r="P21">
        <f t="shared" si="1"/>
        <v>19</v>
      </c>
      <c r="Q21" s="6" t="str">
        <f t="shared" ca="1" si="5"/>
        <v>VFrootcyl</v>
      </c>
      <c r="R21">
        <f t="shared" ca="1" si="2"/>
        <v>0.47308099999999997</v>
      </c>
      <c r="S21">
        <f t="shared" ca="1" si="2"/>
        <v>0.52691600000000005</v>
      </c>
      <c r="T21">
        <f t="shared" ca="1" si="3"/>
        <v>-1</v>
      </c>
      <c r="U21">
        <f t="shared" ref="U21:V36" ca="1" si="8">T21*(R21-R20)/(2/3)</f>
        <v>-1.4999999999598668E-6</v>
      </c>
      <c r="V21">
        <f t="shared" ca="1" si="8"/>
        <v>2.2499999997547005E-12</v>
      </c>
    </row>
    <row r="22" spans="2:22">
      <c r="B22" s="1" t="s">
        <v>104</v>
      </c>
      <c r="G22">
        <f t="shared" si="7"/>
        <v>4</v>
      </c>
      <c r="H22">
        <v>3</v>
      </c>
      <c r="I22">
        <f t="shared" si="4"/>
        <v>70</v>
      </c>
      <c r="J22">
        <f t="shared" si="0"/>
        <v>20</v>
      </c>
      <c r="K22" t="str" cm="1">
        <f t="array" aca="1" ref="K22" ca="1">RIGHT(INDIRECT("B"&amp;I22),9)</f>
        <v xml:space="preserve"> 0.473081</v>
      </c>
      <c r="L22" t="str" cm="1">
        <f t="array" aca="1" ref="L22" ca="1">RIGHT(INDIRECT("D"&amp;I22+1),9)</f>
        <v xml:space="preserve"> 0.526916</v>
      </c>
      <c r="M22" cm="1">
        <f t="array" aca="1" ref="M22" ca="1">INDIRECT("D"&amp;I22+2)</f>
        <v>-1</v>
      </c>
      <c r="N22" t="str" cm="1">
        <f t="array" aca="1" ref="N22" ca="1">INDIRECT(IF(H22=2,"E","B")&amp;I22+H22)</f>
        <v xml:space="preserve">        'ksa']</v>
      </c>
      <c r="P22">
        <f t="shared" si="1"/>
        <v>20</v>
      </c>
      <c r="Q22" s="6" t="str">
        <f t="shared" ca="1" si="5"/>
        <v>ksa</v>
      </c>
      <c r="R22">
        <f t="shared" ca="1" si="2"/>
        <v>0.47308099999999997</v>
      </c>
      <c r="S22">
        <f t="shared" ca="1" si="2"/>
        <v>0.52691600000000005</v>
      </c>
      <c r="T22">
        <f t="shared" ca="1" si="3"/>
        <v>-1</v>
      </c>
      <c r="U22">
        <f t="shared" ca="1" si="8"/>
        <v>0</v>
      </c>
      <c r="V22">
        <f t="shared" ca="1" si="8"/>
        <v>0</v>
      </c>
    </row>
    <row r="23" spans="2:22">
      <c r="B23" s="1" t="s">
        <v>21</v>
      </c>
      <c r="C23" t="s">
        <v>22</v>
      </c>
      <c r="D23" t="s">
        <v>129</v>
      </c>
      <c r="G23">
        <f t="shared" si="7"/>
        <v>4</v>
      </c>
      <c r="H23">
        <v>3</v>
      </c>
      <c r="I23">
        <f t="shared" si="4"/>
        <v>74</v>
      </c>
      <c r="J23">
        <f t="shared" si="0"/>
        <v>21</v>
      </c>
      <c r="K23" t="str" cm="1">
        <f t="array" aca="1" ref="K23" ca="1">RIGHT(INDIRECT("B"&amp;I23),9)</f>
        <v xml:space="preserve"> 0.473081</v>
      </c>
      <c r="L23" t="str" cm="1">
        <f t="array" aca="1" ref="L23" ca="1">RIGHT(INDIRECT("D"&amp;I23+1),9)</f>
        <v xml:space="preserve"> 0.526916</v>
      </c>
      <c r="M23" cm="1">
        <f t="array" aca="1" ref="M23" ca="1">INDIRECT("D"&amp;I23+2)</f>
        <v>-1</v>
      </c>
      <c r="N23" t="str" cm="1">
        <f t="array" aca="1" ref="N23" ca="1">INDIRECT(IF(H23=2,"E","B")&amp;I23+H23)</f>
        <v xml:space="preserve">        'Beta']</v>
      </c>
      <c r="P23">
        <f t="shared" si="1"/>
        <v>21</v>
      </c>
      <c r="Q23" s="6" t="str">
        <f t="shared" ca="1" si="5"/>
        <v>Beta</v>
      </c>
      <c r="R23">
        <f t="shared" ca="1" si="2"/>
        <v>0.47308099999999997</v>
      </c>
      <c r="S23">
        <f t="shared" ca="1" si="2"/>
        <v>0.52691600000000005</v>
      </c>
      <c r="T23">
        <f t="shared" ca="1" si="3"/>
        <v>-1</v>
      </c>
      <c r="U23">
        <f t="shared" ca="1" si="8"/>
        <v>0</v>
      </c>
      <c r="V23">
        <f t="shared" ca="1" si="8"/>
        <v>0</v>
      </c>
    </row>
    <row r="24" spans="2:22">
      <c r="B24" s="1" t="s">
        <v>24</v>
      </c>
      <c r="C24" t="s">
        <v>22</v>
      </c>
      <c r="D24">
        <v>-1</v>
      </c>
      <c r="G24">
        <f t="shared" si="7"/>
        <v>4</v>
      </c>
      <c r="H24">
        <v>2</v>
      </c>
      <c r="I24">
        <f t="shared" si="4"/>
        <v>78</v>
      </c>
      <c r="J24">
        <f t="shared" si="0"/>
        <v>22</v>
      </c>
      <c r="K24" t="str" cm="1">
        <f t="array" aca="1" ref="K24" ca="1">RIGHT(INDIRECT("B"&amp;I24),9)</f>
        <v xml:space="preserve"> 0.481323</v>
      </c>
      <c r="L24" t="str" cm="1">
        <f t="array" aca="1" ref="L24" ca="1">RIGHT(INDIRECT("D"&amp;I24+1),9)</f>
        <v xml:space="preserve"> 0.518674</v>
      </c>
      <c r="M24" cm="1">
        <f t="array" aca="1" ref="M24" ca="1">INDIRECT("D"&amp;I24+2)</f>
        <v>1</v>
      </c>
      <c r="N24" t="str" cm="1">
        <f t="array" aca="1" ref="N24" ca="1">INDIRECT(IF(H24=2,"E","B")&amp;I24+H24)</f>
        <v xml:space="preserve"> 'Cd']</v>
      </c>
      <c r="P24">
        <f t="shared" si="1"/>
        <v>22</v>
      </c>
      <c r="Q24" s="6" t="str">
        <f t="shared" ca="1" si="5"/>
        <v>Cd</v>
      </c>
      <c r="R24">
        <f t="shared" ca="1" si="2"/>
        <v>0.481323</v>
      </c>
      <c r="S24">
        <f t="shared" ca="1" si="2"/>
        <v>0.51867399999999997</v>
      </c>
      <c r="T24">
        <f t="shared" ca="1" si="3"/>
        <v>1</v>
      </c>
      <c r="U24">
        <f t="shared" ca="1" si="8"/>
        <v>1.2363000000000041E-2</v>
      </c>
      <c r="V24">
        <f t="shared" ca="1" si="8"/>
        <v>-1.5284376900000205E-4</v>
      </c>
    </row>
    <row r="25" spans="2:22">
      <c r="B25" s="1" t="s">
        <v>131</v>
      </c>
      <c r="G25">
        <f t="shared" si="7"/>
        <v>3</v>
      </c>
      <c r="H25">
        <v>2</v>
      </c>
      <c r="I25">
        <f t="shared" si="4"/>
        <v>81</v>
      </c>
      <c r="J25">
        <f t="shared" si="0"/>
        <v>23</v>
      </c>
      <c r="K25" t="str" cm="1">
        <f t="array" aca="1" ref="K25" ca="1">RIGHT(INDIRECT("B"&amp;I25),9)</f>
        <v xml:space="preserve"> 0.474252</v>
      </c>
      <c r="L25" t="str" cm="1">
        <f t="array" aca="1" ref="L25" ca="1">RIGHT(INDIRECT("D"&amp;I25+1),9)</f>
        <v xml:space="preserve"> 0.525744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'Sw']</v>
      </c>
      <c r="P25">
        <f t="shared" si="1"/>
        <v>23</v>
      </c>
      <c r="Q25" s="6" t="str">
        <f t="shared" ca="1" si="5"/>
        <v>Sw</v>
      </c>
      <c r="R25">
        <f t="shared" ca="1" si="2"/>
        <v>0.47425200000000001</v>
      </c>
      <c r="S25">
        <f t="shared" ca="1" si="2"/>
        <v>0.52574399999999999</v>
      </c>
      <c r="T25">
        <f t="shared" ca="1" si="3"/>
        <v>-1</v>
      </c>
      <c r="U25">
        <f t="shared" ca="1" si="8"/>
        <v>1.0606499999999991E-2</v>
      </c>
      <c r="V25">
        <f t="shared" ca="1" si="8"/>
        <v>1.1248193250000024E-4</v>
      </c>
    </row>
    <row r="26" spans="2:22">
      <c r="B26" s="1" t="s">
        <v>104</v>
      </c>
      <c r="G26">
        <f t="shared" si="7"/>
        <v>3</v>
      </c>
      <c r="H26">
        <v>2</v>
      </c>
      <c r="I26">
        <f t="shared" si="4"/>
        <v>84</v>
      </c>
      <c r="J26">
        <f t="shared" si="0"/>
        <v>24</v>
      </c>
      <c r="K26" t="str" cm="1">
        <f t="array" aca="1" ref="K26" ca="1">RIGHT(INDIRECT("B"&amp;I26),9)</f>
        <v xml:space="preserve"> 0.474252</v>
      </c>
      <c r="L26" t="str" cm="1">
        <f t="array" aca="1" ref="L26" ca="1">RIGHT(INDIRECT("D"&amp;I26+1),9)</f>
        <v xml:space="preserve"> 0.525744</v>
      </c>
      <c r="M26" cm="1">
        <f t="array" aca="1" ref="M26" ca="1">INDIRECT("D"&amp;I26+2)</f>
        <v>1</v>
      </c>
      <c r="N26" t="str" cm="1">
        <f t="array" aca="1" ref="N26" ca="1">INDIRECT(IF(H26=2,"E","B")&amp;I26+H26)</f>
        <v xml:space="preserve"> 'U42']</v>
      </c>
      <c r="P26">
        <f t="shared" si="1"/>
        <v>24</v>
      </c>
      <c r="Q26" s="6" t="str">
        <f t="shared" ca="1" si="5"/>
        <v>U42</v>
      </c>
      <c r="R26">
        <f t="shared" ca="1" si="2"/>
        <v>0.47425200000000001</v>
      </c>
      <c r="S26">
        <f t="shared" ca="1" si="2"/>
        <v>0.52574399999999999</v>
      </c>
      <c r="T26">
        <f t="shared" ca="1" si="3"/>
        <v>1</v>
      </c>
      <c r="U26">
        <f t="shared" ca="1" si="8"/>
        <v>0</v>
      </c>
      <c r="V26">
        <f t="shared" ca="1" si="8"/>
        <v>0</v>
      </c>
    </row>
    <row r="27" spans="2:22">
      <c r="B27" s="1" t="s">
        <v>21</v>
      </c>
      <c r="C27" t="s">
        <v>22</v>
      </c>
      <c r="D27" t="s">
        <v>129</v>
      </c>
      <c r="G27">
        <f t="shared" si="7"/>
        <v>3</v>
      </c>
      <c r="H27">
        <v>2</v>
      </c>
      <c r="I27">
        <f t="shared" si="4"/>
        <v>87</v>
      </c>
      <c r="J27">
        <f t="shared" si="0"/>
        <v>25</v>
      </c>
      <c r="K27" t="str" cm="1">
        <f t="array" aca="1" ref="K27" ca="1">RIGHT(INDIRECT("B"&amp;I27),9)</f>
        <v xml:space="preserve"> 0.474252</v>
      </c>
      <c r="L27" t="str" cm="1">
        <f t="array" aca="1" ref="L27" ca="1">RIGHT(INDIRECT("D"&amp;I27+1),9)</f>
        <v xml:space="preserve"> 0.525744</v>
      </c>
      <c r="M27" cm="1">
        <f t="array" aca="1" ref="M27" ca="1">INDIRECT("D"&amp;I27+2)</f>
        <v>1</v>
      </c>
      <c r="N27" t="str" cm="1">
        <f t="array" aca="1" ref="N27" ca="1">INDIRECT(IF(H27=2,"E","B")&amp;I27+H27)</f>
        <v xml:space="preserve"> 'Rlf']</v>
      </c>
      <c r="P27">
        <f t="shared" si="1"/>
        <v>25</v>
      </c>
      <c r="Q27" s="6" t="str">
        <f t="shared" ca="1" si="5"/>
        <v>Rlf</v>
      </c>
      <c r="R27">
        <f t="shared" ca="1" si="2"/>
        <v>0.47425200000000001</v>
      </c>
      <c r="S27">
        <f t="shared" ca="1" si="2"/>
        <v>0.52574399999999999</v>
      </c>
      <c r="T27">
        <f t="shared" ca="1" si="3"/>
        <v>1</v>
      </c>
      <c r="U27">
        <f t="shared" ca="1" si="8"/>
        <v>0</v>
      </c>
      <c r="V27">
        <f t="shared" ca="1" si="8"/>
        <v>0</v>
      </c>
    </row>
    <row r="28" spans="2:22">
      <c r="B28" s="1" t="s">
        <v>24</v>
      </c>
      <c r="C28" t="s">
        <v>22</v>
      </c>
      <c r="D28">
        <v>1</v>
      </c>
      <c r="E28" t="s">
        <v>132</v>
      </c>
      <c r="G28">
        <f t="shared" si="7"/>
        <v>3</v>
      </c>
      <c r="H28">
        <v>2</v>
      </c>
      <c r="I28">
        <f t="shared" si="4"/>
        <v>90</v>
      </c>
      <c r="J28">
        <f t="shared" si="0"/>
        <v>26</v>
      </c>
      <c r="K28" t="str" cm="1">
        <f t="array" aca="1" ref="K28" ca="1">RIGHT(INDIRECT("B"&amp;I28),9)</f>
        <v xml:space="preserve"> 0.681141</v>
      </c>
      <c r="L28" t="str" cm="1">
        <f t="array" aca="1" ref="L28" ca="1">RIGHT(INDIRECT("D"&amp;I28+1),9)</f>
        <v xml:space="preserve"> 0.317373</v>
      </c>
      <c r="M28" cm="1">
        <f t="array" aca="1" ref="M28" ca="1">INDIRECT("D"&amp;I28+2)</f>
        <v>-1</v>
      </c>
      <c r="N28" t="str" cm="1">
        <f t="array" aca="1" ref="N28" ca="1">INDIRECT(IF(H28=2,"E","B")&amp;I28+H28)</f>
        <v xml:space="preserve"> 'Kf']</v>
      </c>
      <c r="P28">
        <f t="shared" si="1"/>
        <v>26</v>
      </c>
      <c r="Q28" s="6" t="str">
        <f t="shared" ca="1" si="5"/>
        <v>Kf</v>
      </c>
      <c r="R28">
        <f t="shared" ca="1" si="2"/>
        <v>0.681141</v>
      </c>
      <c r="S28">
        <f t="shared" ca="1" si="2"/>
        <v>0.31737300000000002</v>
      </c>
      <c r="T28">
        <f t="shared" ca="1" si="3"/>
        <v>-1</v>
      </c>
      <c r="U28">
        <f t="shared" ca="1" si="8"/>
        <v>-0.31033349999999998</v>
      </c>
      <c r="V28">
        <f t="shared" ca="1" si="8"/>
        <v>9.699675259274998E-2</v>
      </c>
    </row>
    <row r="29" spans="2:22">
      <c r="B29" s="1" t="s">
        <v>104</v>
      </c>
      <c r="G29">
        <f t="shared" si="7"/>
        <v>3</v>
      </c>
      <c r="H29">
        <v>3</v>
      </c>
      <c r="I29">
        <f t="shared" si="4"/>
        <v>93</v>
      </c>
      <c r="J29">
        <f t="shared" si="0"/>
        <v>27</v>
      </c>
      <c r="K29" t="str" cm="1">
        <f t="array" aca="1" ref="K29" ca="1">RIGHT(INDIRECT("B"&amp;I29),9)</f>
        <v xml:space="preserve">  0.68114</v>
      </c>
      <c r="L29" t="str" cm="1">
        <f t="array" aca="1" ref="L29" ca="1">RIGHT(INDIRECT("D"&amp;I29+1),9)</f>
        <v xml:space="preserve"> 0.317373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       'VFrootbody']</v>
      </c>
      <c r="P29">
        <f t="shared" si="1"/>
        <v>27</v>
      </c>
      <c r="Q29" s="6" t="str">
        <f t="shared" ca="1" si="5"/>
        <v>VFrootbody</v>
      </c>
      <c r="R29">
        <f t="shared" ca="1" si="2"/>
        <v>0.68113999999999997</v>
      </c>
      <c r="S29">
        <f t="shared" ca="1" si="2"/>
        <v>0.31737300000000002</v>
      </c>
      <c r="T29">
        <f t="shared" ca="1" si="3"/>
        <v>1</v>
      </c>
      <c r="U29">
        <f t="shared" ca="1" si="8"/>
        <v>-1.5000000000431335E-6</v>
      </c>
      <c r="V29">
        <f t="shared" ca="1" si="8"/>
        <v>0</v>
      </c>
    </row>
    <row r="30" spans="2:22">
      <c r="B30" s="1" t="s">
        <v>21</v>
      </c>
      <c r="C30" t="s">
        <v>22</v>
      </c>
      <c r="D30" t="s">
        <v>129</v>
      </c>
      <c r="G30">
        <f t="shared" si="7"/>
        <v>4</v>
      </c>
      <c r="H30">
        <v>3</v>
      </c>
      <c r="I30">
        <f t="shared" si="4"/>
        <v>97</v>
      </c>
      <c r="J30">
        <f t="shared" si="0"/>
        <v>28</v>
      </c>
      <c r="K30" t="str" cm="1">
        <f t="array" aca="1" ref="K30" ca="1">RIGHT(INDIRECT("B"&amp;I30),9)</f>
        <v xml:space="preserve">  0.68114</v>
      </c>
      <c r="L30" t="str" cm="1">
        <f t="array" aca="1" ref="L30" ca="1">RIGHT(INDIRECT("D"&amp;I30+1),9)</f>
        <v xml:space="preserve"> 0.317895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       'OHConc']</v>
      </c>
      <c r="P30">
        <f t="shared" si="1"/>
        <v>28</v>
      </c>
      <c r="Q30" s="6" t="str">
        <f t="shared" ca="1" si="5"/>
        <v>OHConc</v>
      </c>
      <c r="R30">
        <f t="shared" ca="1" si="2"/>
        <v>0.68113999999999997</v>
      </c>
      <c r="S30">
        <f t="shared" ca="1" si="2"/>
        <v>0.31789499999999998</v>
      </c>
      <c r="T30">
        <f t="shared" ca="1" si="3"/>
        <v>1</v>
      </c>
      <c r="U30">
        <f t="shared" ca="1" si="8"/>
        <v>0</v>
      </c>
      <c r="V30">
        <f t="shared" ca="1" si="8"/>
        <v>0</v>
      </c>
    </row>
    <row r="31" spans="2:22">
      <c r="B31" s="1" t="s">
        <v>24</v>
      </c>
      <c r="C31" t="s">
        <v>22</v>
      </c>
      <c r="D31">
        <v>1</v>
      </c>
      <c r="G31">
        <f t="shared" si="7"/>
        <v>4</v>
      </c>
      <c r="H31">
        <v>2</v>
      </c>
      <c r="I31">
        <f t="shared" si="4"/>
        <v>101</v>
      </c>
      <c r="J31">
        <f t="shared" si="0"/>
        <v>29</v>
      </c>
      <c r="K31" t="str" cm="1">
        <f t="array" aca="1" ref="K31" ca="1">RIGHT(INDIRECT("B"&amp;I31),9)</f>
        <v xml:space="preserve">  0.68114</v>
      </c>
      <c r="L31" t="str" cm="1">
        <f t="array" aca="1" ref="L31" ca="1">RIGHT(INDIRECT("D"&amp;I31+1),9)</f>
        <v xml:space="preserve"> 0.317895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'Ilw']</v>
      </c>
      <c r="P31">
        <f t="shared" si="1"/>
        <v>29</v>
      </c>
      <c r="Q31" s="6" t="str">
        <f t="shared" ca="1" si="5"/>
        <v>Ilw</v>
      </c>
      <c r="R31">
        <f t="shared" ca="1" si="2"/>
        <v>0.68113999999999997</v>
      </c>
      <c r="S31">
        <f t="shared" ca="1" si="2"/>
        <v>0.31789499999999998</v>
      </c>
      <c r="T31">
        <f t="shared" ca="1" si="3"/>
        <v>1</v>
      </c>
      <c r="U31">
        <f t="shared" ca="1" si="8"/>
        <v>0</v>
      </c>
      <c r="V31">
        <f t="shared" ca="1" si="8"/>
        <v>0</v>
      </c>
    </row>
    <row r="32" spans="2:22">
      <c r="B32" s="1" t="s">
        <v>90</v>
      </c>
      <c r="G32">
        <f t="shared" si="7"/>
        <v>3</v>
      </c>
      <c r="H32">
        <v>3</v>
      </c>
      <c r="I32">
        <f t="shared" si="4"/>
        <v>104</v>
      </c>
      <c r="J32">
        <f t="shared" si="0"/>
        <v>30</v>
      </c>
      <c r="K32" t="str" cm="1">
        <f t="array" aca="1" ref="K32" ca="1">RIGHT(INDIRECT("B"&amp;I32),9)</f>
        <v xml:space="preserve">  0.68114</v>
      </c>
      <c r="L32" t="str" cm="1">
        <f t="array" aca="1" ref="L32" ca="1">RIGHT(INDIRECT("D"&amp;I32+1),9)</f>
        <v xml:space="preserve"> 0.317895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       'If_sw']</v>
      </c>
      <c r="P32">
        <f t="shared" si="1"/>
        <v>30</v>
      </c>
      <c r="Q32" s="6" t="str">
        <f t="shared" ca="1" si="5"/>
        <v>If_sw</v>
      </c>
      <c r="R32">
        <f t="shared" ca="1" si="2"/>
        <v>0.68113999999999997</v>
      </c>
      <c r="S32">
        <f t="shared" ca="1" si="2"/>
        <v>0.31789499999999998</v>
      </c>
      <c r="T32">
        <f t="shared" ca="1" si="3"/>
        <v>-1</v>
      </c>
      <c r="U32">
        <f t="shared" ca="1" si="8"/>
        <v>0</v>
      </c>
      <c r="V32">
        <f t="shared" ca="1" si="8"/>
        <v>0</v>
      </c>
    </row>
    <row r="33" spans="2:22">
      <c r="B33" s="1" t="s">
        <v>104</v>
      </c>
      <c r="G33">
        <f t="shared" si="7"/>
        <v>4</v>
      </c>
      <c r="H33">
        <v>3</v>
      </c>
      <c r="I33">
        <f t="shared" si="4"/>
        <v>108</v>
      </c>
      <c r="J33">
        <f t="shared" si="0"/>
        <v>31</v>
      </c>
      <c r="K33" t="str" cm="1">
        <f t="array" aca="1" ref="K33" ca="1">RIGHT(INDIRECT("B"&amp;I33),9)</f>
        <v xml:space="preserve"> 0.567769</v>
      </c>
      <c r="L33" t="str" cm="1">
        <f t="array" aca="1" ref="L33" ca="1">RIGHT(INDIRECT("D"&amp;I33+1),9)</f>
        <v xml:space="preserve"> 0.431265</v>
      </c>
      <c r="M33" cm="1">
        <f t="array" aca="1" ref="M33" ca="1">INDIRECT("D"&amp;I33+2)</f>
        <v>1</v>
      </c>
      <c r="N33" t="str" cm="1">
        <f t="array" aca="1" ref="N33" ca="1">INDIRECT(IF(H33=2,"E","B")&amp;I33+H33)</f>
        <v xml:space="preserve">        'wmim']</v>
      </c>
      <c r="P33">
        <f t="shared" si="1"/>
        <v>31</v>
      </c>
      <c r="Q33" s="6" t="str">
        <f t="shared" ca="1" si="5"/>
        <v>wmim</v>
      </c>
      <c r="R33">
        <f t="shared" ca="1" si="2"/>
        <v>0.56776899999999997</v>
      </c>
      <c r="S33">
        <f t="shared" ca="1" si="2"/>
        <v>0.43126500000000001</v>
      </c>
      <c r="T33">
        <f t="shared" ca="1" si="3"/>
        <v>1</v>
      </c>
      <c r="U33">
        <f t="shared" ca="1" si="8"/>
        <v>-0.1700565</v>
      </c>
      <c r="V33">
        <f t="shared" ca="1" si="8"/>
        <v>-2.891895810750001E-2</v>
      </c>
    </row>
    <row r="34" spans="2:22">
      <c r="B34" s="1" t="s">
        <v>21</v>
      </c>
      <c r="C34" t="s">
        <v>22</v>
      </c>
      <c r="D34" t="s">
        <v>129</v>
      </c>
      <c r="G34">
        <f t="shared" si="7"/>
        <v>4</v>
      </c>
      <c r="H34">
        <v>3</v>
      </c>
      <c r="I34">
        <f t="shared" si="4"/>
        <v>112</v>
      </c>
      <c r="J34">
        <f t="shared" si="0"/>
        <v>32</v>
      </c>
      <c r="K34" t="str" cm="1">
        <f t="array" aca="1" ref="K34" ca="1">RIGHT(INDIRECT("B"&amp;I34),9)</f>
        <v xml:space="preserve"> 0.567769</v>
      </c>
      <c r="L34" t="str" cm="1">
        <f t="array" aca="1" ref="L34" ca="1">RIGHT(INDIRECT("D"&amp;I34+1),9)</f>
        <v xml:space="preserve"> 0.431265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       'VFapoplast']</v>
      </c>
      <c r="P34">
        <f t="shared" si="1"/>
        <v>32</v>
      </c>
      <c r="Q34" s="6" t="str">
        <f t="shared" ca="1" si="5"/>
        <v>VFapoplast</v>
      </c>
      <c r="R34">
        <f t="shared" ca="1" si="2"/>
        <v>0.56776899999999997</v>
      </c>
      <c r="S34">
        <f t="shared" ca="1" si="2"/>
        <v>0.43126500000000001</v>
      </c>
      <c r="T34">
        <f t="shared" ca="1" si="3"/>
        <v>-1</v>
      </c>
      <c r="U34">
        <f t="shared" ca="1" si="8"/>
        <v>0</v>
      </c>
      <c r="V34">
        <f t="shared" ca="1" si="8"/>
        <v>0</v>
      </c>
    </row>
    <row r="35" spans="2:22">
      <c r="B35" s="1" t="s">
        <v>24</v>
      </c>
      <c r="C35" t="s">
        <v>22</v>
      </c>
      <c r="D35">
        <v>-1</v>
      </c>
      <c r="E35" t="s">
        <v>99</v>
      </c>
      <c r="G35">
        <f t="shared" si="7"/>
        <v>4</v>
      </c>
      <c r="H35">
        <v>2</v>
      </c>
      <c r="I35">
        <f t="shared" si="4"/>
        <v>116</v>
      </c>
      <c r="J35">
        <f t="shared" si="0"/>
        <v>33</v>
      </c>
      <c r="K35" t="str" cm="1">
        <f t="array" aca="1" ref="K35" ca="1">RIGHT(INDIRECT("B"&amp;I35),9)</f>
        <v xml:space="preserve"> 0.570329</v>
      </c>
      <c r="L35" t="str" cm="1">
        <f t="array" aca="1" ref="L35" ca="1">RIGHT(INDIRECT("D"&amp;I35+1),9)</f>
        <v xml:space="preserve"> 0.428706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'Cs']</v>
      </c>
      <c r="P35">
        <f t="shared" si="1"/>
        <v>33</v>
      </c>
      <c r="Q35" s="6" t="str">
        <f t="shared" ca="1" si="5"/>
        <v>Cs</v>
      </c>
      <c r="R35">
        <f t="shared" ca="1" si="2"/>
        <v>0.57032899999999997</v>
      </c>
      <c r="S35">
        <f t="shared" ca="1" si="2"/>
        <v>0.42870599999999998</v>
      </c>
      <c r="T35">
        <f t="shared" ca="1" si="3"/>
        <v>-1</v>
      </c>
      <c r="U35">
        <f t="shared" ca="1" si="8"/>
        <v>-3.8400000000000101E-3</v>
      </c>
      <c r="V35">
        <f t="shared" ca="1" si="8"/>
        <v>1.4739840000000232E-5</v>
      </c>
    </row>
    <row r="36" spans="2:22">
      <c r="B36" s="1" t="s">
        <v>105</v>
      </c>
      <c r="G36">
        <f t="shared" si="7"/>
        <v>3</v>
      </c>
      <c r="H36">
        <v>3</v>
      </c>
      <c r="I36">
        <f t="shared" si="4"/>
        <v>119</v>
      </c>
      <c r="J36">
        <f t="shared" si="0"/>
        <v>34</v>
      </c>
      <c r="K36" t="str" cm="1">
        <f t="array" aca="1" ref="K36" ca="1">RIGHT(INDIRECT("B"&amp;I36),9)</f>
        <v xml:space="preserve"> 0.576669</v>
      </c>
      <c r="L36" t="str" cm="1">
        <f t="array" aca="1" ref="L36" ca="1">RIGHT(INDIRECT("D"&amp;I36+1),9)</f>
        <v xml:space="preserve"> 0.422381</v>
      </c>
      <c r="M36" cm="1">
        <f t="array" aca="1" ref="M36" ca="1">INDIRECT("D"&amp;I36+2)</f>
        <v>-1</v>
      </c>
      <c r="N36" t="str" cm="1">
        <f t="array" aca="1" ref="N36" ca="1">INDIRECT(IF(H36=2,"E","B")&amp;I36+H36)</f>
        <v xml:space="preserve">        'Emax']</v>
      </c>
      <c r="P36">
        <f t="shared" si="1"/>
        <v>34</v>
      </c>
      <c r="Q36" s="6" t="str">
        <f t="shared" ca="1" si="5"/>
        <v>Emax</v>
      </c>
      <c r="R36">
        <f t="shared" ca="1" si="2"/>
        <v>0.57666899999999999</v>
      </c>
      <c r="S36">
        <f t="shared" ca="1" si="2"/>
        <v>0.42238100000000001</v>
      </c>
      <c r="T36">
        <f t="shared" ca="1" si="3"/>
        <v>-1</v>
      </c>
      <c r="U36">
        <f t="shared" ca="1" si="8"/>
        <v>-9.5100000000000184E-3</v>
      </c>
      <c r="V36">
        <f t="shared" ca="1" si="8"/>
        <v>9.0226124999999744E-5</v>
      </c>
    </row>
    <row r="37" spans="2:22">
      <c r="B37" s="1" t="s">
        <v>21</v>
      </c>
      <c r="C37" t="s">
        <v>22</v>
      </c>
      <c r="D37" t="s">
        <v>133</v>
      </c>
      <c r="G37">
        <f t="shared" si="7"/>
        <v>4</v>
      </c>
      <c r="H37">
        <v>2</v>
      </c>
      <c r="I37">
        <f t="shared" si="4"/>
        <v>123</v>
      </c>
      <c r="J37">
        <f t="shared" si="0"/>
        <v>35</v>
      </c>
      <c r="K37" t="str" cm="1">
        <f t="array" aca="1" ref="K37" ca="1">RIGHT(INDIRECT("B"&amp;I37),9)</f>
        <v xml:space="preserve"> 0.576669</v>
      </c>
      <c r="L37" t="str" cm="1">
        <f t="array" aca="1" ref="L37" ca="1">RIGHT(INDIRECT("D"&amp;I37+1),9)</f>
        <v xml:space="preserve"> 0.422381</v>
      </c>
      <c r="M37" cm="1">
        <f t="array" aca="1" ref="M37" ca="1">INDIRECT("D"&amp;I37+2)</f>
        <v>1</v>
      </c>
      <c r="N37" t="str" cm="1">
        <f t="array" aca="1" ref="N37" ca="1">INDIRECT(IF(H37=2,"E","B")&amp;I37+H37)</f>
        <v xml:space="preserve"> 'kmw']</v>
      </c>
      <c r="P37">
        <f t="shared" si="1"/>
        <v>35</v>
      </c>
      <c r="Q37" s="6" t="str">
        <f t="shared" ca="1" si="5"/>
        <v>kmw</v>
      </c>
      <c r="R37">
        <f t="shared" ca="1" si="2"/>
        <v>0.57666899999999999</v>
      </c>
      <c r="S37">
        <f t="shared" ca="1" si="2"/>
        <v>0.42238100000000001</v>
      </c>
      <c r="T37">
        <f t="shared" ca="1" si="3"/>
        <v>1</v>
      </c>
      <c r="U37">
        <f t="shared" ref="U37:V52" ca="1" si="9">T37*(R37-R36)/(2/3)</f>
        <v>0</v>
      </c>
      <c r="V37">
        <f t="shared" ca="1" si="9"/>
        <v>0</v>
      </c>
    </row>
    <row r="38" spans="2:22">
      <c r="B38" s="1" t="s">
        <v>24</v>
      </c>
      <c r="C38" t="s">
        <v>22</v>
      </c>
      <c r="D38">
        <v>1</v>
      </c>
      <c r="G38">
        <f t="shared" si="7"/>
        <v>3</v>
      </c>
      <c r="H38">
        <v>2</v>
      </c>
      <c r="I38">
        <f t="shared" si="4"/>
        <v>126</v>
      </c>
      <c r="J38">
        <f t="shared" si="0"/>
        <v>36</v>
      </c>
      <c r="K38" t="str" cm="1">
        <f t="array" aca="1" ref="K38" ca="1">RIGHT(INDIRECT("B"&amp;I38),9)</f>
        <v xml:space="preserve"> 0.576699</v>
      </c>
      <c r="L38" t="str" cm="1">
        <f t="array" aca="1" ref="L38" ca="1">RIGHT(INDIRECT("D"&amp;I38+1),9)</f>
        <v xml:space="preserve"> 0.422376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'Up']</v>
      </c>
      <c r="P38">
        <f t="shared" si="1"/>
        <v>36</v>
      </c>
      <c r="Q38" s="6" t="str">
        <f t="shared" ca="1" si="5"/>
        <v>Up</v>
      </c>
      <c r="R38">
        <f t="shared" ca="1" si="2"/>
        <v>0.57669899999999996</v>
      </c>
      <c r="S38">
        <f t="shared" ca="1" si="2"/>
        <v>0.42237599999999997</v>
      </c>
      <c r="T38">
        <f t="shared" ca="1" si="3"/>
        <v>-1</v>
      </c>
      <c r="U38">
        <f t="shared" ca="1" si="9"/>
        <v>-4.4999999999961737E-5</v>
      </c>
      <c r="V38">
        <f t="shared" ca="1" si="9"/>
        <v>3.3750000000192405E-10</v>
      </c>
    </row>
    <row r="39" spans="2:22">
      <c r="B39" s="1" t="s">
        <v>98</v>
      </c>
      <c r="G39">
        <f t="shared" si="7"/>
        <v>3</v>
      </c>
      <c r="H39">
        <v>3</v>
      </c>
      <c r="I39">
        <f t="shared" si="4"/>
        <v>129</v>
      </c>
      <c r="J39">
        <f t="shared" si="0"/>
        <v>37</v>
      </c>
      <c r="K39" t="str" cm="1">
        <f t="array" aca="1" ref="K39" ca="1">RIGHT(INDIRECT("B"&amp;I39),9)</f>
        <v xml:space="preserve"> 0.576699</v>
      </c>
      <c r="L39" t="str" cm="1">
        <f t="array" aca="1" ref="L39" ca="1">RIGHT(INDIRECT("D"&amp;I39+1),9)</f>
        <v xml:space="preserve"> 0.422376</v>
      </c>
      <c r="M39" cm="1">
        <f t="array" aca="1" ref="M39" ca="1">INDIRECT("D"&amp;I39+2)</f>
        <v>-1</v>
      </c>
      <c r="N39" t="str" cm="1">
        <f t="array" aca="1" ref="N39" ca="1">INDIRECT(IF(H39=2,"E","B")&amp;I39+H39)</f>
        <v xml:space="preserve">        'Ifw']</v>
      </c>
      <c r="P39">
        <f t="shared" si="1"/>
        <v>37</v>
      </c>
      <c r="Q39" s="6" t="str">
        <f t="shared" ca="1" si="5"/>
        <v>Ifw</v>
      </c>
      <c r="R39">
        <f t="shared" ca="1" si="2"/>
        <v>0.57669899999999996</v>
      </c>
      <c r="S39">
        <f t="shared" ca="1" si="2"/>
        <v>0.42237599999999997</v>
      </c>
      <c r="T39">
        <f t="shared" ca="1" si="3"/>
        <v>-1</v>
      </c>
      <c r="U39">
        <f t="shared" ca="1" si="9"/>
        <v>0</v>
      </c>
      <c r="V39">
        <f t="shared" ca="1" si="9"/>
        <v>0</v>
      </c>
    </row>
    <row r="40" spans="2:22">
      <c r="B40" s="1" t="s">
        <v>106</v>
      </c>
      <c r="G40">
        <f t="shared" si="7"/>
        <v>4</v>
      </c>
      <c r="H40">
        <v>3</v>
      </c>
      <c r="I40">
        <f t="shared" si="4"/>
        <v>133</v>
      </c>
      <c r="J40">
        <f t="shared" si="0"/>
        <v>38</v>
      </c>
      <c r="K40" t="str" cm="1">
        <f t="array" aca="1" ref="K40" ca="1">RIGHT(INDIRECT("B"&amp;I40),9)</f>
        <v xml:space="preserve"> 0.569592</v>
      </c>
      <c r="L40" t="str" cm="1">
        <f t="array" aca="1" ref="L40" ca="1">RIGHT(INDIRECT("D"&amp;I40+1),9)</f>
        <v xml:space="preserve"> 0.429484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       'SoilHL']</v>
      </c>
      <c r="P40">
        <f t="shared" si="1"/>
        <v>38</v>
      </c>
      <c r="Q40" s="6" t="str">
        <f t="shared" ca="1" si="5"/>
        <v>SoilHL</v>
      </c>
      <c r="R40">
        <f t="shared" ca="1" si="2"/>
        <v>0.56959199999999999</v>
      </c>
      <c r="S40">
        <f t="shared" ca="1" si="2"/>
        <v>0.42948399999999998</v>
      </c>
      <c r="T40">
        <f t="shared" ca="1" si="3"/>
        <v>-1</v>
      </c>
      <c r="U40">
        <f t="shared" ca="1" si="9"/>
        <v>1.0660499999999962E-2</v>
      </c>
      <c r="V40">
        <f t="shared" ca="1" si="9"/>
        <v>1.1366225099999966E-4</v>
      </c>
    </row>
    <row r="41" spans="2:22">
      <c r="B41" s="1" t="s">
        <v>21</v>
      </c>
      <c r="C41" t="s">
        <v>22</v>
      </c>
      <c r="D41" t="s">
        <v>134</v>
      </c>
      <c r="G41">
        <f t="shared" si="7"/>
        <v>4</v>
      </c>
      <c r="H41">
        <v>3</v>
      </c>
      <c r="I41">
        <f t="shared" si="4"/>
        <v>137</v>
      </c>
      <c r="J41">
        <f t="shared" si="0"/>
        <v>39</v>
      </c>
      <c r="K41" t="str" cm="1">
        <f t="array" aca="1" ref="K41" ca="1">RIGHT(INDIRECT("B"&amp;I41),9)</f>
        <v xml:space="preserve"> 0.569592</v>
      </c>
      <c r="L41" t="str" cm="1">
        <f t="array" aca="1" ref="L41" ca="1">RIGHT(INDIRECT("D"&amp;I41+1),9)</f>
        <v xml:space="preserve"> 0.429484</v>
      </c>
      <c r="M41" cm="1">
        <f t="array" aca="1" ref="M41" ca="1">INDIRECT("D"&amp;I41+2)</f>
        <v>1</v>
      </c>
      <c r="N41" t="str" cm="1">
        <f t="array" aca="1" ref="N41" ca="1">INDIRECT(IF(H41=2,"E","B")&amp;I41+H41)</f>
        <v xml:space="preserve">        'k_sg']</v>
      </c>
      <c r="P41">
        <f t="shared" si="1"/>
        <v>39</v>
      </c>
      <c r="Q41" s="6" t="str">
        <f t="shared" ca="1" si="5"/>
        <v>k_sg</v>
      </c>
      <c r="R41">
        <f t="shared" ca="1" si="2"/>
        <v>0.56959199999999999</v>
      </c>
      <c r="S41">
        <f t="shared" ca="1" si="2"/>
        <v>0.42948399999999998</v>
      </c>
      <c r="T41">
        <f t="shared" ca="1" si="3"/>
        <v>1</v>
      </c>
      <c r="U41">
        <f t="shared" ca="1" si="9"/>
        <v>0</v>
      </c>
      <c r="V41">
        <f t="shared" ca="1" si="9"/>
        <v>0</v>
      </c>
    </row>
    <row r="42" spans="2:22">
      <c r="B42" s="1" t="s">
        <v>24</v>
      </c>
      <c r="C42" t="s">
        <v>22</v>
      </c>
      <c r="D42">
        <v>1</v>
      </c>
      <c r="E42" t="s">
        <v>135</v>
      </c>
      <c r="G42">
        <f t="shared" si="7"/>
        <v>4</v>
      </c>
      <c r="H42">
        <v>3</v>
      </c>
      <c r="I42">
        <f t="shared" si="4"/>
        <v>141</v>
      </c>
      <c r="J42">
        <f t="shared" si="0"/>
        <v>40</v>
      </c>
      <c r="K42" t="str" cm="1">
        <f t="array" aca="1" ref="K42" ca="1">RIGHT(INDIRECT("B"&amp;I42),9)</f>
        <v xml:space="preserve"> 0.550247</v>
      </c>
      <c r="L42" t="str" cm="1">
        <f t="array" aca="1" ref="L42" ca="1">RIGHT(INDIRECT("D"&amp;I42+1),9)</f>
        <v xml:space="preserve"> 0.448829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       'alpha']</v>
      </c>
      <c r="P42">
        <f t="shared" si="1"/>
        <v>40</v>
      </c>
      <c r="Q42" s="6" t="str">
        <f t="shared" ca="1" si="5"/>
        <v>alpha</v>
      </c>
      <c r="R42">
        <f t="shared" ca="1" si="2"/>
        <v>0.55024700000000004</v>
      </c>
      <c r="S42">
        <f t="shared" ca="1" si="2"/>
        <v>0.44882899999999998</v>
      </c>
      <c r="T42">
        <f t="shared" ca="1" si="3"/>
        <v>-1</v>
      </c>
      <c r="U42">
        <f t="shared" ca="1" si="9"/>
        <v>2.9017499999999918E-2</v>
      </c>
      <c r="V42">
        <f t="shared" ca="1" si="9"/>
        <v>8.4201530624999769E-4</v>
      </c>
    </row>
    <row r="43" spans="2:22">
      <c r="B43" s="1" t="s">
        <v>106</v>
      </c>
      <c r="G43">
        <f t="shared" si="7"/>
        <v>4</v>
      </c>
      <c r="H43">
        <v>3</v>
      </c>
      <c r="I43">
        <f t="shared" si="4"/>
        <v>145</v>
      </c>
      <c r="J43">
        <f t="shared" si="0"/>
        <v>41</v>
      </c>
      <c r="K43" t="str" cm="1">
        <f t="array" aca="1" ref="K43" ca="1">RIGHT(INDIRECT("B"&amp;I43),9)</f>
        <v xml:space="preserve"> 0.550251</v>
      </c>
      <c r="L43" t="str" cm="1">
        <f t="array" aca="1" ref="L43" ca="1">RIGHT(INDIRECT("D"&amp;I43+1),9)</f>
        <v xml:space="preserve"> 0.448825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       'Aroot']</v>
      </c>
      <c r="P43">
        <f t="shared" si="1"/>
        <v>41</v>
      </c>
      <c r="Q43" s="6" t="str">
        <f t="shared" ca="1" si="5"/>
        <v>Aroot</v>
      </c>
      <c r="R43">
        <f t="shared" ca="1" si="2"/>
        <v>0.55025100000000005</v>
      </c>
      <c r="S43">
        <f t="shared" ca="1" si="2"/>
        <v>0.44882499999999997</v>
      </c>
      <c r="T43">
        <f t="shared" ca="1" si="3"/>
        <v>-1</v>
      </c>
      <c r="U43">
        <f t="shared" ca="1" si="9"/>
        <v>-6.0000000000060005E-6</v>
      </c>
      <c r="V43">
        <f t="shared" ca="1" si="9"/>
        <v>3.6000000000072008E-11</v>
      </c>
    </row>
    <row r="44" spans="2:22">
      <c r="B44" s="1" t="s">
        <v>21</v>
      </c>
      <c r="C44" t="s">
        <v>22</v>
      </c>
      <c r="D44" t="s">
        <v>134</v>
      </c>
      <c r="G44">
        <f t="shared" si="7"/>
        <v>4</v>
      </c>
      <c r="H44">
        <v>3</v>
      </c>
      <c r="I44">
        <f t="shared" si="4"/>
        <v>149</v>
      </c>
      <c r="J44">
        <f t="shared" si="0"/>
        <v>42</v>
      </c>
      <c r="K44" t="str" cm="1">
        <f t="array" aca="1" ref="K44" ca="1">RIGHT(INDIRECT("B"&amp;I44),9)</f>
        <v xml:space="preserve"> 0.549586</v>
      </c>
      <c r="L44" t="str" cm="1">
        <f t="array" aca="1" ref="L44" ca="1">RIGHT(INDIRECT("D"&amp;I44+1),9)</f>
        <v xml:space="preserve">  0.44949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       'Sfc']</v>
      </c>
      <c r="P44">
        <f t="shared" si="1"/>
        <v>42</v>
      </c>
      <c r="Q44" s="6" t="str">
        <f t="shared" ca="1" si="5"/>
        <v>Sfc</v>
      </c>
      <c r="R44">
        <f t="shared" ca="1" si="2"/>
        <v>0.54958600000000002</v>
      </c>
      <c r="S44">
        <f t="shared" ca="1" si="2"/>
        <v>0.44949</v>
      </c>
      <c r="T44">
        <f t="shared" ca="1" si="3"/>
        <v>-1</v>
      </c>
      <c r="U44">
        <f t="shared" ca="1" si="9"/>
        <v>9.9750000000004002E-4</v>
      </c>
      <c r="V44">
        <f t="shared" ca="1" si="9"/>
        <v>9.9500625000007985E-7</v>
      </c>
    </row>
    <row r="45" spans="2:22">
      <c r="B45" s="1" t="s">
        <v>24</v>
      </c>
      <c r="C45" t="s">
        <v>22</v>
      </c>
      <c r="D45">
        <v>1</v>
      </c>
      <c r="G45">
        <f t="shared" si="7"/>
        <v>4</v>
      </c>
      <c r="H45">
        <v>3</v>
      </c>
      <c r="I45">
        <f t="shared" si="4"/>
        <v>153</v>
      </c>
      <c r="J45">
        <f t="shared" si="0"/>
        <v>43</v>
      </c>
      <c r="K45" t="str" cm="1">
        <f t="array" aca="1" ref="K45" ca="1">RIGHT(INDIRECT("B"&amp;I45),9)</f>
        <v xml:space="preserve"> 0.549587</v>
      </c>
      <c r="L45" t="str" cm="1">
        <f t="array" aca="1" ref="L45" ca="1">RIGHT(INDIRECT("D"&amp;I45+1),9)</f>
        <v xml:space="preserve"> 0.449489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       'VFroot']</v>
      </c>
      <c r="P45">
        <f t="shared" si="1"/>
        <v>43</v>
      </c>
      <c r="Q45" s="6" t="str">
        <f t="shared" ca="1" si="5"/>
        <v>VFroot</v>
      </c>
      <c r="R45">
        <f t="shared" ca="1" si="2"/>
        <v>0.54958700000000005</v>
      </c>
      <c r="S45">
        <f t="shared" ca="1" si="2"/>
        <v>0.44948900000000003</v>
      </c>
      <c r="T45">
        <f t="shared" ca="1" si="3"/>
        <v>-1</v>
      </c>
      <c r="U45">
        <f t="shared" ca="1" si="9"/>
        <v>-1.5000000000431335E-6</v>
      </c>
      <c r="V45">
        <f t="shared" ca="1" si="9"/>
        <v>2.2500000000045005E-12</v>
      </c>
    </row>
    <row r="46" spans="2:22">
      <c r="B46" s="1" t="s">
        <v>83</v>
      </c>
      <c r="G46">
        <f t="shared" si="7"/>
        <v>4</v>
      </c>
      <c r="H46">
        <v>2</v>
      </c>
      <c r="I46">
        <f t="shared" si="4"/>
        <v>157</v>
      </c>
      <c r="J46">
        <f t="shared" si="0"/>
        <v>44</v>
      </c>
      <c r="K46" t="str" cm="1">
        <f t="array" aca="1" ref="K46" ca="1">RIGHT(INDIRECT("B"&amp;I46),9)</f>
        <v xml:space="preserve"> 0.553003</v>
      </c>
      <c r="L46" t="str" cm="1">
        <f t="array" aca="1" ref="L46" ca="1">RIGHT(INDIRECT("D"&amp;I46+1),9)</f>
        <v xml:space="preserve"> 0.446075</v>
      </c>
      <c r="M46" cm="1">
        <f t="array" aca="1" ref="M46" ca="1">INDIRECT("D"&amp;I46+2)</f>
        <v>-1</v>
      </c>
      <c r="N46" t="str" cm="1">
        <f t="array" aca="1" ref="N46" ca="1">INDIRECT(IF(H46=2,"E","B")&amp;I46+H46)</f>
        <v xml:space="preserve"> 'Kn']</v>
      </c>
      <c r="P46">
        <f t="shared" si="1"/>
        <v>44</v>
      </c>
      <c r="Q46" s="6" t="str">
        <f t="shared" ca="1" si="5"/>
        <v>Kn</v>
      </c>
      <c r="R46">
        <f t="shared" ca="1" si="2"/>
        <v>0.55300300000000002</v>
      </c>
      <c r="S46">
        <f t="shared" ca="1" si="2"/>
        <v>0.446075</v>
      </c>
      <c r="T46">
        <f t="shared" ca="1" si="3"/>
        <v>-1</v>
      </c>
      <c r="U46">
        <f t="shared" ca="1" si="9"/>
        <v>-5.1239999999999619E-3</v>
      </c>
      <c r="V46">
        <f t="shared" ca="1" si="9"/>
        <v>2.6240004000000021E-5</v>
      </c>
    </row>
    <row r="47" spans="2:22">
      <c r="B47" s="1" t="s">
        <v>107</v>
      </c>
      <c r="G47">
        <f t="shared" si="7"/>
        <v>3</v>
      </c>
      <c r="H47">
        <v>3</v>
      </c>
      <c r="I47">
        <f t="shared" si="4"/>
        <v>160</v>
      </c>
      <c r="J47">
        <f t="shared" si="0"/>
        <v>45</v>
      </c>
      <c r="K47" t="str" cm="1">
        <f t="array" aca="1" ref="K47" ca="1">RIGHT(INDIRECT("B"&amp;I47),9)</f>
        <v xml:space="preserve"> 0.035469</v>
      </c>
      <c r="L47" t="str" cm="1">
        <f t="array" aca="1" ref="L47" ca="1">RIGHT(INDIRECT("D"&amp;I47+1),9)</f>
        <v xml:space="preserve"> 0.128643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       'thetam']</v>
      </c>
      <c r="P47">
        <f t="shared" si="1"/>
        <v>45</v>
      </c>
      <c r="Q47" s="6" t="str">
        <f t="shared" ca="1" si="5"/>
        <v>thetam</v>
      </c>
      <c r="R47">
        <f t="shared" ca="1" si="2"/>
        <v>3.5469000000000001E-2</v>
      </c>
      <c r="S47">
        <f t="shared" ca="1" si="2"/>
        <v>0.12864300000000001</v>
      </c>
      <c r="T47">
        <f t="shared" ca="1" si="3"/>
        <v>-1</v>
      </c>
      <c r="U47">
        <f t="shared" ca="1" si="9"/>
        <v>0.77630100000000013</v>
      </c>
      <c r="V47">
        <f t="shared" ca="1" si="9"/>
        <v>-0.36963416854800007</v>
      </c>
    </row>
    <row r="48" spans="2:22">
      <c r="B48" s="1" t="s">
        <v>21</v>
      </c>
      <c r="C48" t="s">
        <v>22</v>
      </c>
      <c r="D48" t="s">
        <v>136</v>
      </c>
      <c r="G48">
        <f t="shared" si="7"/>
        <v>4</v>
      </c>
      <c r="H48">
        <v>2</v>
      </c>
      <c r="I48">
        <f t="shared" si="4"/>
        <v>164</v>
      </c>
      <c r="J48">
        <f t="shared" si="0"/>
        <v>46</v>
      </c>
      <c r="K48" t="str" cm="1">
        <f t="array" aca="1" ref="K48" ca="1">RIGHT(INDIRECT("B"&amp;I48),9)</f>
        <v xml:space="preserve"> 0.028089</v>
      </c>
      <c r="L48" t="str" cm="1">
        <f t="array" aca="1" ref="L48" ca="1">RIGHT(INDIRECT("D"&amp;I48+1),9)</f>
        <v xml:space="preserve"> 0.134366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'Koc']</v>
      </c>
      <c r="P48">
        <f t="shared" si="1"/>
        <v>46</v>
      </c>
      <c r="Q48" s="6" t="str">
        <f t="shared" ca="1" si="5"/>
        <v>Koc</v>
      </c>
      <c r="R48">
        <f t="shared" ca="1" si="2"/>
        <v>2.8088999999999999E-2</v>
      </c>
      <c r="S48">
        <f t="shared" ca="1" si="2"/>
        <v>0.13436600000000001</v>
      </c>
      <c r="T48">
        <f t="shared" ca="1" si="3"/>
        <v>1</v>
      </c>
      <c r="U48">
        <f t="shared" ca="1" si="9"/>
        <v>-1.1070000000000002E-2</v>
      </c>
      <c r="V48">
        <f t="shared" ca="1" si="9"/>
        <v>-9.5030415000000107E-5</v>
      </c>
    </row>
    <row r="49" spans="2:22">
      <c r="B49" s="1" t="s">
        <v>24</v>
      </c>
      <c r="C49" t="s">
        <v>22</v>
      </c>
      <c r="D49">
        <v>1</v>
      </c>
      <c r="E49" t="s">
        <v>39</v>
      </c>
      <c r="G49">
        <f t="shared" si="7"/>
        <v>3</v>
      </c>
      <c r="H49">
        <v>3</v>
      </c>
      <c r="I49">
        <f t="shared" si="4"/>
        <v>167</v>
      </c>
      <c r="J49">
        <f t="shared" si="0"/>
        <v>47</v>
      </c>
      <c r="K49" t="str" cm="1">
        <f t="array" aca="1" ref="K49" ca="1">RIGHT(INDIRECT("B"&amp;I49),9)</f>
        <v xml:space="preserve"> 0.028089</v>
      </c>
      <c r="L49" t="str" cm="1">
        <f t="array" aca="1" ref="L49" ca="1">RIGHT(INDIRECT("D"&amp;I49+1),9)</f>
        <v xml:space="preserve"> 0.134366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       'lamb']</v>
      </c>
      <c r="P49">
        <f t="shared" si="1"/>
        <v>47</v>
      </c>
      <c r="Q49" s="6" t="str">
        <f t="shared" ca="1" si="5"/>
        <v>lamb</v>
      </c>
      <c r="R49">
        <f t="shared" ca="1" si="2"/>
        <v>2.8088999999999999E-2</v>
      </c>
      <c r="S49">
        <f t="shared" ca="1" si="2"/>
        <v>0.13436600000000001</v>
      </c>
      <c r="T49">
        <f t="shared" ca="1" si="3"/>
        <v>-1</v>
      </c>
      <c r="U49">
        <f t="shared" ca="1" si="9"/>
        <v>0</v>
      </c>
      <c r="V49">
        <f t="shared" ca="1" si="9"/>
        <v>0</v>
      </c>
    </row>
    <row r="50" spans="2:22">
      <c r="B50" s="1" t="s">
        <v>107</v>
      </c>
      <c r="G50">
        <f t="shared" si="7"/>
        <v>4</v>
      </c>
      <c r="H50">
        <v>3</v>
      </c>
      <c r="I50">
        <f t="shared" si="4"/>
        <v>171</v>
      </c>
      <c r="J50">
        <f t="shared" si="0"/>
        <v>48</v>
      </c>
      <c r="K50" t="str" cm="1">
        <f t="array" aca="1" ref="K50" ca="1">RIGHT(INDIRECT("B"&amp;I50),9)</f>
        <v xml:space="preserve"> 0.028089</v>
      </c>
      <c r="L50" t="str" cm="1">
        <f t="array" aca="1" ref="L50" ca="1">RIGHT(INDIRECT("D"&amp;I50+1),9)</f>
        <v xml:space="preserve"> 0.134366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'AirOHRateConst']</v>
      </c>
      <c r="P50">
        <f t="shared" si="1"/>
        <v>48</v>
      </c>
      <c r="Q50" s="6" t="str">
        <f t="shared" ca="1" si="5"/>
        <v>AirOHRateConst</v>
      </c>
      <c r="R50">
        <f t="shared" ca="1" si="2"/>
        <v>2.8088999999999999E-2</v>
      </c>
      <c r="S50">
        <f t="shared" ca="1" si="2"/>
        <v>0.13436600000000001</v>
      </c>
      <c r="T50">
        <f t="shared" ca="1" si="3"/>
        <v>-1</v>
      </c>
      <c r="U50">
        <f t="shared" ca="1" si="9"/>
        <v>0</v>
      </c>
      <c r="V50">
        <f t="shared" ca="1" si="9"/>
        <v>0</v>
      </c>
    </row>
    <row r="51" spans="2:22">
      <c r="B51" s="1" t="s">
        <v>21</v>
      </c>
      <c r="C51" t="s">
        <v>22</v>
      </c>
      <c r="D51" t="s">
        <v>136</v>
      </c>
      <c r="G51">
        <f t="shared" si="7"/>
        <v>4</v>
      </c>
      <c r="H51">
        <v>2</v>
      </c>
      <c r="I51">
        <f t="shared" si="4"/>
        <v>175</v>
      </c>
      <c r="J51">
        <f t="shared" si="0"/>
        <v>49</v>
      </c>
      <c r="K51" t="str" cm="1">
        <f t="array" aca="1" ref="K51" ca="1">RIGHT(INDIRECT("B"&amp;I51),9)</f>
        <v xml:space="preserve"> 0.028089</v>
      </c>
      <c r="L51" t="str" cm="1">
        <f t="array" aca="1" ref="L51" ca="1">RIGHT(INDIRECT("D"&amp;I51+1),9)</f>
        <v xml:space="preserve"> 0.134366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'Q']</v>
      </c>
      <c r="P51">
        <f t="shared" si="1"/>
        <v>49</v>
      </c>
      <c r="Q51" s="6" t="str">
        <f t="shared" ca="1" si="5"/>
        <v>Q</v>
      </c>
      <c r="R51">
        <f t="shared" ca="1" si="2"/>
        <v>2.8088999999999999E-2</v>
      </c>
      <c r="S51">
        <f t="shared" ca="1" si="2"/>
        <v>0.13436600000000001</v>
      </c>
      <c r="T51">
        <f t="shared" ca="1" si="3"/>
        <v>-1</v>
      </c>
      <c r="U51">
        <f t="shared" ca="1" si="9"/>
        <v>0</v>
      </c>
      <c r="V51">
        <f t="shared" ca="1" si="9"/>
        <v>0</v>
      </c>
    </row>
    <row r="52" spans="2:22">
      <c r="B52" s="1" t="s">
        <v>24</v>
      </c>
      <c r="C52" t="s">
        <v>22</v>
      </c>
      <c r="D52">
        <v>-1</v>
      </c>
      <c r="G52">
        <f t="shared" si="7"/>
        <v>3</v>
      </c>
      <c r="H52">
        <v>3</v>
      </c>
      <c r="I52">
        <f t="shared" si="4"/>
        <v>178</v>
      </c>
      <c r="J52">
        <f t="shared" si="0"/>
        <v>50</v>
      </c>
      <c r="K52" t="str" cm="1">
        <f t="array" aca="1" ref="K52" ca="1">RIGHT(INDIRECT("B"&amp;I52),9)</f>
        <v xml:space="preserve"> 0.028089</v>
      </c>
      <c r="L52" t="str" cm="1">
        <f t="array" aca="1" ref="L52" ca="1">RIGHT(INDIRECT("D"&amp;I52+1),9)</f>
        <v xml:space="preserve"> 0.134366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       'E_plas']</v>
      </c>
      <c r="P52">
        <f t="shared" si="1"/>
        <v>50</v>
      </c>
      <c r="Q52" s="6" t="str">
        <f t="shared" ca="1" si="5"/>
        <v>E_plas</v>
      </c>
      <c r="R52">
        <f t="shared" ca="1" si="2"/>
        <v>2.8088999999999999E-2</v>
      </c>
      <c r="S52">
        <f t="shared" ca="1" si="2"/>
        <v>0.13436600000000001</v>
      </c>
      <c r="T52">
        <f t="shared" ca="1" si="3"/>
        <v>1</v>
      </c>
      <c r="U52">
        <f t="shared" ca="1" si="9"/>
        <v>0</v>
      </c>
      <c r="V52">
        <f t="shared" ca="1" si="9"/>
        <v>0</v>
      </c>
    </row>
    <row r="53" spans="2:22">
      <c r="B53" s="1" t="s">
        <v>45</v>
      </c>
      <c r="G53">
        <f t="shared" si="7"/>
        <v>4</v>
      </c>
      <c r="H53">
        <v>2</v>
      </c>
      <c r="I53">
        <f t="shared" si="4"/>
        <v>182</v>
      </c>
      <c r="J53">
        <f t="shared" si="0"/>
        <v>51</v>
      </c>
      <c r="K53" t="str" cm="1">
        <f t="array" aca="1" ref="K53" ca="1">RIGHT(INDIRECT("B"&amp;I53),9)</f>
        <v xml:space="preserve"> 0.028089</v>
      </c>
      <c r="L53" t="str" cm="1">
        <f t="array" aca="1" ref="L53" ca="1">RIGHT(INDIRECT("D"&amp;I53+1),9)</f>
        <v xml:space="preserve"> 0.134366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'Ew']</v>
      </c>
      <c r="P53">
        <f t="shared" si="1"/>
        <v>51</v>
      </c>
      <c r="Q53" s="6" t="str">
        <f t="shared" ca="1" si="5"/>
        <v>Ew</v>
      </c>
      <c r="R53">
        <f t="shared" ca="1" si="2"/>
        <v>2.8088999999999999E-2</v>
      </c>
      <c r="S53">
        <f t="shared" ca="1" si="2"/>
        <v>0.13436600000000001</v>
      </c>
      <c r="T53">
        <f t="shared" ca="1" si="3"/>
        <v>1</v>
      </c>
      <c r="U53">
        <f t="shared" ref="U53:V59" ca="1" si="10">T53*(R53-R52)/(2/3)</f>
        <v>0</v>
      </c>
      <c r="V53">
        <f t="shared" ca="1" si="10"/>
        <v>0</v>
      </c>
    </row>
    <row r="54" spans="2:22">
      <c r="B54" s="1" t="s">
        <v>108</v>
      </c>
      <c r="G54">
        <f t="shared" si="7"/>
        <v>3</v>
      </c>
      <c r="H54">
        <v>3</v>
      </c>
      <c r="I54">
        <f t="shared" si="4"/>
        <v>185</v>
      </c>
      <c r="J54">
        <f t="shared" si="0"/>
        <v>52</v>
      </c>
      <c r="K54" t="str" cm="1">
        <f t="array" aca="1" ref="K54" ca="1">RIGHT(INDIRECT("B"&amp;I54),9)</f>
        <v xml:space="preserve"> 0.028089</v>
      </c>
      <c r="L54" t="str" cm="1">
        <f t="array" aca="1" ref="L54" ca="1">RIGHT(INDIRECT("D"&amp;I54+1),9)</f>
        <v xml:space="preserve"> 0.134366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       'kwe']</v>
      </c>
      <c r="P54">
        <f t="shared" si="1"/>
        <v>52</v>
      </c>
      <c r="Q54" s="6" t="str">
        <f t="shared" ca="1" si="5"/>
        <v>kwe</v>
      </c>
      <c r="R54">
        <f t="shared" ca="1" si="2"/>
        <v>2.8088999999999999E-2</v>
      </c>
      <c r="S54">
        <f t="shared" ca="1" si="2"/>
        <v>0.13436600000000001</v>
      </c>
      <c r="T54">
        <f t="shared" ca="1" si="3"/>
        <v>-1</v>
      </c>
      <c r="U54">
        <f t="shared" ca="1" si="10"/>
        <v>0</v>
      </c>
      <c r="V54">
        <f t="shared" ca="1" si="10"/>
        <v>0</v>
      </c>
    </row>
    <row r="55" spans="2:22">
      <c r="B55" s="1" t="s">
        <v>21</v>
      </c>
      <c r="C55" t="s">
        <v>22</v>
      </c>
      <c r="D55" t="s">
        <v>137</v>
      </c>
      <c r="G55">
        <f t="shared" si="7"/>
        <v>4</v>
      </c>
      <c r="H55">
        <v>3</v>
      </c>
      <c r="I55">
        <f t="shared" si="4"/>
        <v>189</v>
      </c>
      <c r="J55">
        <f t="shared" si="0"/>
        <v>53</v>
      </c>
      <c r="K55" t="str" cm="1">
        <f t="array" aca="1" ref="K55" ca="1">RIGHT(INDIRECT("B"&amp;I55),9)</f>
        <v xml:space="preserve"> 0.028089</v>
      </c>
      <c r="L55" t="str" cm="1">
        <f t="array" aca="1" ref="L55" ca="1">RIGHT(INDIRECT("D"&amp;I55+1),9)</f>
        <v xml:space="preserve">  0.13435</v>
      </c>
      <c r="M55" cm="1">
        <f t="array" aca="1" ref="M55" ca="1">INDIRECT("D"&amp;I55+2)</f>
        <v>1</v>
      </c>
      <c r="N55" t="str" cm="1">
        <f t="array" aca="1" ref="N55" ca="1">INDIRECT(IF(H55=2,"E","B")&amp;I55+H55)</f>
        <v xml:space="preserve">        'EaAir']</v>
      </c>
      <c r="P55">
        <f t="shared" si="1"/>
        <v>53</v>
      </c>
      <c r="Q55" s="6" t="str">
        <f t="shared" ca="1" si="5"/>
        <v>EaAir</v>
      </c>
      <c r="R55">
        <f t="shared" ca="1" si="2"/>
        <v>2.8088999999999999E-2</v>
      </c>
      <c r="S55">
        <f t="shared" ca="1" si="2"/>
        <v>0.13435</v>
      </c>
      <c r="T55">
        <f t="shared" ca="1" si="3"/>
        <v>1</v>
      </c>
      <c r="U55">
        <f t="shared" ca="1" si="10"/>
        <v>0</v>
      </c>
      <c r="V55">
        <f t="shared" ca="1" si="10"/>
        <v>0</v>
      </c>
    </row>
    <row r="56" spans="2:22">
      <c r="B56" s="1" t="s">
        <v>24</v>
      </c>
      <c r="C56" t="s">
        <v>22</v>
      </c>
      <c r="D56">
        <v>-1</v>
      </c>
      <c r="G56">
        <f t="shared" si="7"/>
        <v>4</v>
      </c>
      <c r="H56">
        <v>3</v>
      </c>
      <c r="I56">
        <f t="shared" si="4"/>
        <v>193</v>
      </c>
      <c r="J56">
        <f t="shared" si="0"/>
        <v>54</v>
      </c>
      <c r="K56" t="str" cm="1">
        <f t="array" aca="1" ref="K56" ca="1">RIGHT(INDIRECT("B"&amp;I56),9)</f>
        <v xml:space="preserve"> 0.028089</v>
      </c>
      <c r="L56" t="str" cm="1">
        <f t="array" aca="1" ref="L56" ca="1">RIGHT(INDIRECT("D"&amp;I56+1),9)</f>
        <v xml:space="preserve">  0.13435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       'froot_tip']</v>
      </c>
      <c r="P56">
        <f t="shared" si="1"/>
        <v>54</v>
      </c>
      <c r="Q56" s="6" t="str">
        <f t="shared" ca="1" si="5"/>
        <v>froot_tip</v>
      </c>
      <c r="R56">
        <f t="shared" ca="1" si="2"/>
        <v>2.8088999999999999E-2</v>
      </c>
      <c r="S56">
        <f t="shared" ca="1" si="2"/>
        <v>0.13435</v>
      </c>
      <c r="T56">
        <f t="shared" ca="1" si="3"/>
        <v>1</v>
      </c>
      <c r="U56">
        <f t="shared" ca="1" si="10"/>
        <v>0</v>
      </c>
      <c r="V56">
        <f t="shared" ca="1" si="10"/>
        <v>0</v>
      </c>
    </row>
    <row r="57" spans="2:22">
      <c r="B57" s="1" t="s">
        <v>70</v>
      </c>
      <c r="G57">
        <f t="shared" si="7"/>
        <v>4</v>
      </c>
      <c r="H57">
        <v>3</v>
      </c>
      <c r="I57">
        <f t="shared" si="4"/>
        <v>197</v>
      </c>
      <c r="J57">
        <f t="shared" si="0"/>
        <v>55</v>
      </c>
      <c r="K57" t="str" cm="1">
        <f t="array" aca="1" ref="K57" ca="1">RIGHT(INDIRECT("B"&amp;I57),9)</f>
        <v xml:space="preserve"> 0.028092</v>
      </c>
      <c r="L57" t="str" cm="1">
        <f t="array" aca="1" ref="L57" ca="1">RIGHT(INDIRECT("D"&amp;I57+1),9)</f>
        <v xml:space="preserve"> 0.134284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       'kma']</v>
      </c>
      <c r="P57">
        <f t="shared" si="1"/>
        <v>55</v>
      </c>
      <c r="Q57" s="6" t="str">
        <f t="shared" ca="1" si="5"/>
        <v>kma</v>
      </c>
      <c r="R57">
        <f t="shared" ca="1" si="2"/>
        <v>2.8091999999999999E-2</v>
      </c>
      <c r="S57">
        <f t="shared" ca="1" si="2"/>
        <v>0.13428399999999999</v>
      </c>
      <c r="T57">
        <f t="shared" ca="1" si="3"/>
        <v>-1</v>
      </c>
      <c r="U57">
        <f t="shared" ca="1" si="10"/>
        <v>-4.4999999999992962E-6</v>
      </c>
      <c r="V57">
        <f t="shared" ca="1" si="10"/>
        <v>4.455000000000012E-10</v>
      </c>
    </row>
    <row r="58" spans="2:22">
      <c r="B58" s="1" t="s">
        <v>108</v>
      </c>
      <c r="G58">
        <f t="shared" si="7"/>
        <v>4</v>
      </c>
      <c r="H58">
        <v>3</v>
      </c>
      <c r="I58">
        <f t="shared" si="4"/>
        <v>201</v>
      </c>
      <c r="J58">
        <f t="shared" si="0"/>
        <v>56</v>
      </c>
      <c r="K58" t="str" cm="1">
        <f t="array" aca="1" ref="K58" ca="1">RIGHT(INDIRECT("B"&amp;I58),9)</f>
        <v xml:space="preserve"> 0.028092</v>
      </c>
      <c r="L58" t="str" cm="1">
        <f t="array" aca="1" ref="L58" ca="1">RIGHT(INDIRECT("D"&amp;I58+1),9)</f>
        <v xml:space="preserve"> 0.134284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       'kxw']</v>
      </c>
      <c r="P58">
        <f t="shared" si="1"/>
        <v>56</v>
      </c>
      <c r="Q58" s="6" t="str">
        <f t="shared" ca="1" si="5"/>
        <v>kxw</v>
      </c>
      <c r="R58">
        <f t="shared" ca="1" si="2"/>
        <v>2.8091999999999999E-2</v>
      </c>
      <c r="S58">
        <f t="shared" ca="1" si="2"/>
        <v>0.13428399999999999</v>
      </c>
      <c r="T58">
        <f t="shared" ca="1" si="3"/>
        <v>-1</v>
      </c>
      <c r="U58">
        <f t="shared" ca="1" si="10"/>
        <v>0</v>
      </c>
      <c r="V58">
        <f t="shared" ca="1" si="10"/>
        <v>0</v>
      </c>
    </row>
    <row r="59" spans="2:22">
      <c r="B59" s="1" t="s">
        <v>21</v>
      </c>
      <c r="C59" t="s">
        <v>22</v>
      </c>
      <c r="D59" t="s">
        <v>137</v>
      </c>
      <c r="G59">
        <f t="shared" si="7"/>
        <v>4</v>
      </c>
      <c r="H59">
        <v>3</v>
      </c>
      <c r="I59">
        <f t="shared" si="4"/>
        <v>205</v>
      </c>
      <c r="J59">
        <f t="shared" si="0"/>
        <v>57</v>
      </c>
      <c r="K59" t="str" cm="1">
        <f t="array" aca="1" ref="K59" ca="1">RIGHT(INDIRECT("B"&amp;I59),9)</f>
        <v xml:space="preserve"> 0.028092</v>
      </c>
      <c r="L59" t="str" cm="1">
        <f t="array" aca="1" ref="L59" ca="1">RIGHT(INDIRECT("D"&amp;I59+1),9)</f>
        <v xml:space="preserve"> 0.134284</v>
      </c>
      <c r="M59" cm="1">
        <f t="array" aca="1" ref="M59" ca="1">INDIRECT("D"&amp;I59+2)</f>
        <v>1</v>
      </c>
      <c r="N59" t="str" cm="1">
        <f t="array" aca="1" ref="N59" ca="1">INDIRECT(IF(H59=2,"E","B")&amp;I59+H59)</f>
        <v xml:space="preserve">        'k_rd']]</v>
      </c>
      <c r="P59">
        <f t="shared" si="1"/>
        <v>57</v>
      </c>
      <c r="Q59" s="6" t="str">
        <f t="shared" ca="1" si="5"/>
        <v>k_rd</v>
      </c>
      <c r="R59">
        <f t="shared" ca="1" si="2"/>
        <v>2.8091999999999999E-2</v>
      </c>
      <c r="S59">
        <f t="shared" ca="1" si="2"/>
        <v>0.13428399999999999</v>
      </c>
      <c r="T59">
        <f t="shared" ca="1" si="3"/>
        <v>1</v>
      </c>
      <c r="U59">
        <f t="shared" ca="1" si="10"/>
        <v>0</v>
      </c>
      <c r="V59">
        <f t="shared" ca="1" si="10"/>
        <v>0</v>
      </c>
    </row>
    <row r="60" spans="2:22">
      <c r="B60" s="1" t="s">
        <v>24</v>
      </c>
      <c r="C60" t="s">
        <v>22</v>
      </c>
      <c r="D60">
        <v>-1</v>
      </c>
    </row>
    <row r="61" spans="2:22">
      <c r="B61" s="1" t="s">
        <v>48</v>
      </c>
    </row>
    <row r="62" spans="2:22">
      <c r="B62" s="1" t="s">
        <v>109</v>
      </c>
    </row>
    <row r="63" spans="2:22">
      <c r="B63" s="1" t="s">
        <v>21</v>
      </c>
      <c r="C63" t="s">
        <v>22</v>
      </c>
      <c r="D63" t="s">
        <v>138</v>
      </c>
    </row>
    <row r="64" spans="2:22">
      <c r="B64" s="1" t="s">
        <v>24</v>
      </c>
      <c r="C64" t="s">
        <v>22</v>
      </c>
      <c r="D64">
        <v>1</v>
      </c>
    </row>
    <row r="65" spans="2:5">
      <c r="B65" s="1" t="s">
        <v>30</v>
      </c>
    </row>
    <row r="66" spans="2:5">
      <c r="B66" s="1" t="s">
        <v>110</v>
      </c>
    </row>
    <row r="67" spans="2:5">
      <c r="B67" s="1" t="s">
        <v>21</v>
      </c>
      <c r="C67" t="s">
        <v>22</v>
      </c>
      <c r="D67" t="s">
        <v>139</v>
      </c>
    </row>
    <row r="68" spans="2:5">
      <c r="B68" s="1" t="s">
        <v>24</v>
      </c>
      <c r="C68" t="s">
        <v>22</v>
      </c>
      <c r="D68">
        <v>-1</v>
      </c>
    </row>
    <row r="69" spans="2:5">
      <c r="B69" s="1" t="s">
        <v>79</v>
      </c>
    </row>
    <row r="70" spans="2:5">
      <c r="B70" s="1" t="s">
        <v>110</v>
      </c>
    </row>
    <row r="71" spans="2:5">
      <c r="B71" s="1" t="s">
        <v>21</v>
      </c>
      <c r="C71" t="s">
        <v>22</v>
      </c>
      <c r="D71" t="s">
        <v>139</v>
      </c>
    </row>
    <row r="72" spans="2:5">
      <c r="B72" s="1" t="s">
        <v>24</v>
      </c>
      <c r="C72" t="s">
        <v>22</v>
      </c>
      <c r="D72">
        <v>-1</v>
      </c>
    </row>
    <row r="73" spans="2:5">
      <c r="B73" s="1" t="s">
        <v>140</v>
      </c>
    </row>
    <row r="74" spans="2:5">
      <c r="B74" s="1" t="s">
        <v>110</v>
      </c>
    </row>
    <row r="75" spans="2:5">
      <c r="B75" s="1" t="s">
        <v>21</v>
      </c>
      <c r="C75" t="s">
        <v>22</v>
      </c>
      <c r="D75" t="s">
        <v>139</v>
      </c>
    </row>
    <row r="76" spans="2:5">
      <c r="B76" s="1" t="s">
        <v>24</v>
      </c>
      <c r="C76" t="s">
        <v>22</v>
      </c>
      <c r="D76">
        <v>-1</v>
      </c>
    </row>
    <row r="77" spans="2:5">
      <c r="B77" s="1" t="s">
        <v>60</v>
      </c>
    </row>
    <row r="78" spans="2:5">
      <c r="B78" s="1" t="s">
        <v>111</v>
      </c>
    </row>
    <row r="79" spans="2:5">
      <c r="B79" s="1" t="s">
        <v>21</v>
      </c>
      <c r="C79" t="s">
        <v>22</v>
      </c>
      <c r="D79" t="s">
        <v>141</v>
      </c>
    </row>
    <row r="80" spans="2:5">
      <c r="B80" s="1" t="s">
        <v>24</v>
      </c>
      <c r="C80" t="s">
        <v>22</v>
      </c>
      <c r="D80">
        <v>1</v>
      </c>
      <c r="E80" t="s">
        <v>78</v>
      </c>
    </row>
    <row r="81" spans="2:5">
      <c r="B81" s="1" t="s">
        <v>112</v>
      </c>
    </row>
    <row r="82" spans="2:5">
      <c r="B82" s="1" t="s">
        <v>21</v>
      </c>
      <c r="C82" t="s">
        <v>22</v>
      </c>
      <c r="D82" t="s">
        <v>142</v>
      </c>
    </row>
    <row r="83" spans="2:5">
      <c r="B83" s="1" t="s">
        <v>24</v>
      </c>
      <c r="C83" t="s">
        <v>22</v>
      </c>
      <c r="D83">
        <v>-1</v>
      </c>
      <c r="E83" t="s">
        <v>34</v>
      </c>
    </row>
    <row r="84" spans="2:5">
      <c r="B84" s="1" t="s">
        <v>112</v>
      </c>
    </row>
    <row r="85" spans="2:5">
      <c r="B85" s="1" t="s">
        <v>21</v>
      </c>
      <c r="C85" t="s">
        <v>22</v>
      </c>
      <c r="D85" t="s">
        <v>142</v>
      </c>
    </row>
    <row r="86" spans="2:5">
      <c r="B86" s="1" t="s">
        <v>24</v>
      </c>
      <c r="C86" t="s">
        <v>22</v>
      </c>
      <c r="D86">
        <v>1</v>
      </c>
      <c r="E86" t="s">
        <v>143</v>
      </c>
    </row>
    <row r="87" spans="2:5">
      <c r="B87" s="1" t="s">
        <v>112</v>
      </c>
    </row>
    <row r="88" spans="2:5">
      <c r="B88" s="1" t="s">
        <v>21</v>
      </c>
      <c r="C88" t="s">
        <v>22</v>
      </c>
      <c r="D88" t="s">
        <v>142</v>
      </c>
    </row>
    <row r="89" spans="2:5">
      <c r="B89" s="1" t="s">
        <v>24</v>
      </c>
      <c r="C89" t="s">
        <v>22</v>
      </c>
      <c r="D89">
        <v>1</v>
      </c>
      <c r="E89" t="s">
        <v>27</v>
      </c>
    </row>
    <row r="90" spans="2:5">
      <c r="B90" s="1" t="s">
        <v>113</v>
      </c>
    </row>
    <row r="91" spans="2:5">
      <c r="B91" s="1" t="s">
        <v>21</v>
      </c>
      <c r="C91" t="s">
        <v>22</v>
      </c>
      <c r="D91" t="s">
        <v>144</v>
      </c>
    </row>
    <row r="92" spans="2:5">
      <c r="B92" s="1" t="s">
        <v>24</v>
      </c>
      <c r="C92" t="s">
        <v>22</v>
      </c>
      <c r="D92">
        <v>-1</v>
      </c>
      <c r="E92" t="s">
        <v>36</v>
      </c>
    </row>
    <row r="93" spans="2:5">
      <c r="B93" s="1" t="s">
        <v>114</v>
      </c>
    </row>
    <row r="94" spans="2:5">
      <c r="B94" s="1" t="s">
        <v>21</v>
      </c>
      <c r="C94" t="s">
        <v>22</v>
      </c>
      <c r="D94" t="s">
        <v>144</v>
      </c>
    </row>
    <row r="95" spans="2:5">
      <c r="B95" s="1" t="s">
        <v>24</v>
      </c>
      <c r="C95" t="s">
        <v>22</v>
      </c>
      <c r="D95">
        <v>1</v>
      </c>
    </row>
    <row r="96" spans="2:5">
      <c r="B96" s="1" t="s">
        <v>37</v>
      </c>
    </row>
    <row r="97" spans="2:5">
      <c r="B97" s="1" t="s">
        <v>114</v>
      </c>
    </row>
    <row r="98" spans="2:5">
      <c r="B98" s="1" t="s">
        <v>21</v>
      </c>
      <c r="C98" t="s">
        <v>22</v>
      </c>
      <c r="D98" t="s">
        <v>145</v>
      </c>
    </row>
    <row r="99" spans="2:5">
      <c r="B99" s="1" t="s">
        <v>24</v>
      </c>
      <c r="C99" t="s">
        <v>22</v>
      </c>
      <c r="D99">
        <v>1</v>
      </c>
    </row>
    <row r="100" spans="2:5">
      <c r="B100" s="1" t="s">
        <v>32</v>
      </c>
    </row>
    <row r="101" spans="2:5">
      <c r="B101" s="1" t="s">
        <v>114</v>
      </c>
    </row>
    <row r="102" spans="2:5">
      <c r="B102" s="1" t="s">
        <v>21</v>
      </c>
      <c r="C102" t="s">
        <v>22</v>
      </c>
      <c r="D102" t="s">
        <v>145</v>
      </c>
    </row>
    <row r="103" spans="2:5">
      <c r="B103" s="1" t="s">
        <v>24</v>
      </c>
      <c r="C103" t="s">
        <v>22</v>
      </c>
      <c r="D103">
        <v>1</v>
      </c>
      <c r="E103" t="s">
        <v>92</v>
      </c>
    </row>
    <row r="104" spans="2:5">
      <c r="B104" s="1" t="s">
        <v>114</v>
      </c>
    </row>
    <row r="105" spans="2:5">
      <c r="B105" s="1" t="s">
        <v>21</v>
      </c>
      <c r="C105" t="s">
        <v>22</v>
      </c>
      <c r="D105" t="s">
        <v>145</v>
      </c>
    </row>
    <row r="106" spans="2:5">
      <c r="B106" s="1" t="s">
        <v>24</v>
      </c>
      <c r="C106" t="s">
        <v>22</v>
      </c>
      <c r="D106">
        <v>-1</v>
      </c>
    </row>
    <row r="107" spans="2:5">
      <c r="B107" s="1" t="s">
        <v>53</v>
      </c>
    </row>
    <row r="108" spans="2:5">
      <c r="B108" s="1" t="s">
        <v>115</v>
      </c>
    </row>
    <row r="109" spans="2:5">
      <c r="B109" s="1" t="s">
        <v>21</v>
      </c>
      <c r="C109" t="s">
        <v>22</v>
      </c>
      <c r="D109" t="s">
        <v>146</v>
      </c>
    </row>
    <row r="110" spans="2:5">
      <c r="B110" s="1" t="s">
        <v>24</v>
      </c>
      <c r="C110" t="s">
        <v>22</v>
      </c>
      <c r="D110">
        <v>1</v>
      </c>
    </row>
    <row r="111" spans="2:5">
      <c r="B111" s="1" t="s">
        <v>67</v>
      </c>
    </row>
    <row r="112" spans="2:5">
      <c r="B112" s="1" t="s">
        <v>115</v>
      </c>
    </row>
    <row r="113" spans="2:5">
      <c r="B113" s="1" t="s">
        <v>21</v>
      </c>
      <c r="C113" t="s">
        <v>22</v>
      </c>
      <c r="D113" t="s">
        <v>146</v>
      </c>
    </row>
    <row r="114" spans="2:5">
      <c r="B114" s="1" t="s">
        <v>24</v>
      </c>
      <c r="C114" t="s">
        <v>22</v>
      </c>
      <c r="D114">
        <v>-1</v>
      </c>
    </row>
    <row r="115" spans="2:5">
      <c r="B115" s="1" t="s">
        <v>52</v>
      </c>
    </row>
    <row r="116" spans="2:5">
      <c r="B116" s="1" t="s">
        <v>116</v>
      </c>
    </row>
    <row r="117" spans="2:5">
      <c r="B117" s="1" t="s">
        <v>21</v>
      </c>
      <c r="C117" t="s">
        <v>22</v>
      </c>
      <c r="D117" t="s">
        <v>147</v>
      </c>
    </row>
    <row r="118" spans="2:5">
      <c r="B118" s="1" t="s">
        <v>24</v>
      </c>
      <c r="C118" t="s">
        <v>22</v>
      </c>
      <c r="D118">
        <v>-1</v>
      </c>
      <c r="E118" t="s">
        <v>43</v>
      </c>
    </row>
    <row r="119" spans="2:5">
      <c r="B119" s="1" t="s">
        <v>117</v>
      </c>
    </row>
    <row r="120" spans="2:5">
      <c r="B120" s="1" t="s">
        <v>21</v>
      </c>
      <c r="C120" t="s">
        <v>22</v>
      </c>
      <c r="D120" t="s">
        <v>148</v>
      </c>
    </row>
    <row r="121" spans="2:5">
      <c r="B121" s="1" t="s">
        <v>24</v>
      </c>
      <c r="C121" t="s">
        <v>22</v>
      </c>
      <c r="D121">
        <v>-1</v>
      </c>
    </row>
    <row r="122" spans="2:5">
      <c r="B122" s="1" t="s">
        <v>73</v>
      </c>
    </row>
    <row r="123" spans="2:5">
      <c r="B123" s="1" t="s">
        <v>117</v>
      </c>
    </row>
    <row r="124" spans="2:5">
      <c r="B124" s="1" t="s">
        <v>21</v>
      </c>
      <c r="C124" t="s">
        <v>22</v>
      </c>
      <c r="D124" t="s">
        <v>148</v>
      </c>
    </row>
    <row r="125" spans="2:5">
      <c r="B125" s="1" t="s">
        <v>24</v>
      </c>
      <c r="C125" t="s">
        <v>22</v>
      </c>
      <c r="D125">
        <v>1</v>
      </c>
      <c r="E125" t="s">
        <v>96</v>
      </c>
    </row>
    <row r="126" spans="2:5">
      <c r="B126" s="1" t="s">
        <v>118</v>
      </c>
    </row>
    <row r="127" spans="2:5">
      <c r="B127" s="1" t="s">
        <v>21</v>
      </c>
      <c r="C127" t="s">
        <v>22</v>
      </c>
      <c r="D127" t="s">
        <v>149</v>
      </c>
    </row>
    <row r="128" spans="2:5">
      <c r="B128" s="1" t="s">
        <v>24</v>
      </c>
      <c r="C128" t="s">
        <v>22</v>
      </c>
      <c r="D128">
        <v>-1</v>
      </c>
      <c r="E128" t="s">
        <v>84</v>
      </c>
    </row>
    <row r="129" spans="2:4">
      <c r="B129" s="1" t="s">
        <v>118</v>
      </c>
    </row>
    <row r="130" spans="2:4">
      <c r="B130" s="1" t="s">
        <v>21</v>
      </c>
      <c r="C130" t="s">
        <v>22</v>
      </c>
      <c r="D130" t="s">
        <v>149</v>
      </c>
    </row>
    <row r="131" spans="2:4">
      <c r="B131" s="1" t="s">
        <v>24</v>
      </c>
      <c r="C131" t="s">
        <v>22</v>
      </c>
      <c r="D131">
        <v>-1</v>
      </c>
    </row>
    <row r="132" spans="2:4">
      <c r="B132" s="1" t="s">
        <v>65</v>
      </c>
    </row>
    <row r="133" spans="2:4">
      <c r="B133" s="1" t="s">
        <v>119</v>
      </c>
    </row>
    <row r="134" spans="2:4">
      <c r="B134" s="1" t="s">
        <v>21</v>
      </c>
      <c r="C134" t="s">
        <v>22</v>
      </c>
      <c r="D134" t="s">
        <v>150</v>
      </c>
    </row>
    <row r="135" spans="2:4">
      <c r="B135" s="1" t="s">
        <v>24</v>
      </c>
      <c r="C135" t="s">
        <v>22</v>
      </c>
      <c r="D135">
        <v>-1</v>
      </c>
    </row>
    <row r="136" spans="2:4">
      <c r="B136" s="1" t="s">
        <v>59</v>
      </c>
    </row>
    <row r="137" spans="2:4">
      <c r="B137" s="1" t="s">
        <v>119</v>
      </c>
    </row>
    <row r="138" spans="2:4">
      <c r="B138" s="1" t="s">
        <v>21</v>
      </c>
      <c r="C138" t="s">
        <v>22</v>
      </c>
      <c r="D138" t="s">
        <v>150</v>
      </c>
    </row>
    <row r="139" spans="2:4">
      <c r="B139" s="1" t="s">
        <v>24</v>
      </c>
      <c r="C139" t="s">
        <v>22</v>
      </c>
      <c r="D139">
        <v>1</v>
      </c>
    </row>
    <row r="140" spans="2:4">
      <c r="B140" s="1" t="s">
        <v>50</v>
      </c>
    </row>
    <row r="141" spans="2:4">
      <c r="B141" s="1" t="s">
        <v>120</v>
      </c>
    </row>
    <row r="142" spans="2:4">
      <c r="B142" s="1" t="s">
        <v>21</v>
      </c>
      <c r="C142" t="s">
        <v>22</v>
      </c>
      <c r="D142" t="s">
        <v>151</v>
      </c>
    </row>
    <row r="143" spans="2:4">
      <c r="B143" s="1" t="s">
        <v>24</v>
      </c>
      <c r="C143" t="s">
        <v>22</v>
      </c>
      <c r="D143">
        <v>-1</v>
      </c>
    </row>
    <row r="144" spans="2:4">
      <c r="B144" s="1" t="s">
        <v>75</v>
      </c>
    </row>
    <row r="145" spans="2:5">
      <c r="B145" s="1" t="s">
        <v>121</v>
      </c>
    </row>
    <row r="146" spans="2:5">
      <c r="B146" s="1" t="s">
        <v>21</v>
      </c>
      <c r="C146" t="s">
        <v>22</v>
      </c>
      <c r="D146" t="s">
        <v>152</v>
      </c>
    </row>
    <row r="147" spans="2:5">
      <c r="B147" s="1" t="s">
        <v>24</v>
      </c>
      <c r="C147" t="s">
        <v>22</v>
      </c>
      <c r="D147">
        <v>-1</v>
      </c>
    </row>
    <row r="148" spans="2:5">
      <c r="B148" s="1" t="s">
        <v>64</v>
      </c>
    </row>
    <row r="149" spans="2:5">
      <c r="B149" s="1" t="s">
        <v>122</v>
      </c>
    </row>
    <row r="150" spans="2:5">
      <c r="B150" s="1" t="s">
        <v>21</v>
      </c>
      <c r="C150" t="s">
        <v>22</v>
      </c>
      <c r="D150" t="s">
        <v>153</v>
      </c>
    </row>
    <row r="151" spans="2:5">
      <c r="B151" s="1" t="s">
        <v>24</v>
      </c>
      <c r="C151" t="s">
        <v>22</v>
      </c>
      <c r="D151">
        <v>-1</v>
      </c>
    </row>
    <row r="152" spans="2:5">
      <c r="B152" s="1" t="s">
        <v>154</v>
      </c>
    </row>
    <row r="153" spans="2:5">
      <c r="B153" s="1" t="s">
        <v>123</v>
      </c>
    </row>
    <row r="154" spans="2:5">
      <c r="B154" s="1" t="s">
        <v>21</v>
      </c>
      <c r="C154" t="s">
        <v>22</v>
      </c>
      <c r="D154" t="s">
        <v>155</v>
      </c>
    </row>
    <row r="155" spans="2:5">
      <c r="B155" s="1" t="s">
        <v>24</v>
      </c>
      <c r="C155" t="s">
        <v>22</v>
      </c>
      <c r="D155">
        <v>-1</v>
      </c>
    </row>
    <row r="156" spans="2:5">
      <c r="B156" s="1" t="s">
        <v>91</v>
      </c>
    </row>
    <row r="157" spans="2:5">
      <c r="B157" s="1" t="s">
        <v>124</v>
      </c>
    </row>
    <row r="158" spans="2:5">
      <c r="B158" s="1" t="s">
        <v>21</v>
      </c>
      <c r="C158" t="s">
        <v>22</v>
      </c>
      <c r="D158" t="s">
        <v>156</v>
      </c>
    </row>
    <row r="159" spans="2:5">
      <c r="B159" s="1" t="s">
        <v>24</v>
      </c>
      <c r="C159" t="s">
        <v>22</v>
      </c>
      <c r="D159">
        <v>-1</v>
      </c>
      <c r="E159" t="s">
        <v>41</v>
      </c>
    </row>
    <row r="160" spans="2:5">
      <c r="B160" s="1" t="s">
        <v>125</v>
      </c>
    </row>
    <row r="161" spans="2:5">
      <c r="B161" s="1" t="s">
        <v>21</v>
      </c>
      <c r="C161" t="s">
        <v>22</v>
      </c>
      <c r="D161" t="s">
        <v>157</v>
      </c>
    </row>
    <row r="162" spans="2:5">
      <c r="B162" s="1" t="s">
        <v>24</v>
      </c>
      <c r="C162" t="s">
        <v>22</v>
      </c>
      <c r="D162">
        <v>-1</v>
      </c>
    </row>
    <row r="163" spans="2:5">
      <c r="B163" s="1" t="s">
        <v>86</v>
      </c>
    </row>
    <row r="164" spans="2:5">
      <c r="B164" s="1" t="s">
        <v>126</v>
      </c>
    </row>
    <row r="165" spans="2:5">
      <c r="B165" s="1" t="s">
        <v>21</v>
      </c>
      <c r="C165" t="s">
        <v>22</v>
      </c>
      <c r="D165" t="s">
        <v>158</v>
      </c>
    </row>
    <row r="166" spans="2:5">
      <c r="B166" s="1" t="s">
        <v>24</v>
      </c>
      <c r="C166" t="s">
        <v>22</v>
      </c>
      <c r="D166">
        <v>1</v>
      </c>
      <c r="E166" t="s">
        <v>159</v>
      </c>
    </row>
    <row r="167" spans="2:5">
      <c r="B167" s="1" t="s">
        <v>126</v>
      </c>
    </row>
    <row r="168" spans="2:5">
      <c r="B168" s="1" t="s">
        <v>21</v>
      </c>
      <c r="C168" t="s">
        <v>22</v>
      </c>
      <c r="D168" t="s">
        <v>158</v>
      </c>
    </row>
    <row r="169" spans="2:5">
      <c r="B169" s="1" t="s">
        <v>24</v>
      </c>
      <c r="C169" t="s">
        <v>22</v>
      </c>
      <c r="D169">
        <v>-1</v>
      </c>
    </row>
    <row r="170" spans="2:5">
      <c r="B170" s="1" t="s">
        <v>54</v>
      </c>
    </row>
    <row r="171" spans="2:5">
      <c r="B171" s="1" t="s">
        <v>126</v>
      </c>
    </row>
    <row r="172" spans="2:5">
      <c r="B172" s="1" t="s">
        <v>21</v>
      </c>
      <c r="C172" t="s">
        <v>22</v>
      </c>
      <c r="D172" t="s">
        <v>158</v>
      </c>
    </row>
    <row r="173" spans="2:5">
      <c r="B173" s="1" t="s">
        <v>24</v>
      </c>
      <c r="C173" t="s">
        <v>22</v>
      </c>
      <c r="D173">
        <v>-1</v>
      </c>
    </row>
    <row r="174" spans="2:5">
      <c r="B174" s="1" t="s">
        <v>93</v>
      </c>
    </row>
    <row r="175" spans="2:5">
      <c r="B175" s="1" t="s">
        <v>126</v>
      </c>
    </row>
    <row r="176" spans="2:5">
      <c r="B176" s="1" t="s">
        <v>21</v>
      </c>
      <c r="C176" t="s">
        <v>22</v>
      </c>
      <c r="D176" t="s">
        <v>158</v>
      </c>
    </row>
    <row r="177" spans="2:5">
      <c r="B177" s="1" t="s">
        <v>24</v>
      </c>
      <c r="C177" t="s">
        <v>22</v>
      </c>
      <c r="D177">
        <v>-1</v>
      </c>
      <c r="E177" t="s">
        <v>44</v>
      </c>
    </row>
    <row r="178" spans="2:5">
      <c r="B178" s="1" t="s">
        <v>126</v>
      </c>
    </row>
    <row r="179" spans="2:5">
      <c r="B179" s="1" t="s">
        <v>21</v>
      </c>
      <c r="C179" t="s">
        <v>22</v>
      </c>
      <c r="D179" t="s">
        <v>158</v>
      </c>
    </row>
    <row r="180" spans="2:5">
      <c r="B180" s="1" t="s">
        <v>24</v>
      </c>
      <c r="C180" t="s">
        <v>22</v>
      </c>
      <c r="D180">
        <v>1</v>
      </c>
    </row>
    <row r="181" spans="2:5">
      <c r="B181" s="1" t="s">
        <v>47</v>
      </c>
    </row>
    <row r="182" spans="2:5">
      <c r="B182" s="1" t="s">
        <v>126</v>
      </c>
    </row>
    <row r="183" spans="2:5">
      <c r="B183" s="1" t="s">
        <v>21</v>
      </c>
      <c r="C183" t="s">
        <v>22</v>
      </c>
      <c r="D183" t="s">
        <v>158</v>
      </c>
    </row>
    <row r="184" spans="2:5">
      <c r="B184" s="1" t="s">
        <v>24</v>
      </c>
      <c r="C184" t="s">
        <v>22</v>
      </c>
      <c r="D184">
        <v>1</v>
      </c>
      <c r="E184" t="s">
        <v>81</v>
      </c>
    </row>
    <row r="185" spans="2:5">
      <c r="B185" s="1" t="s">
        <v>126</v>
      </c>
    </row>
    <row r="186" spans="2:5">
      <c r="B186" s="1" t="s">
        <v>21</v>
      </c>
      <c r="C186" t="s">
        <v>22</v>
      </c>
      <c r="D186" t="s">
        <v>158</v>
      </c>
    </row>
    <row r="187" spans="2:5">
      <c r="B187" s="1" t="s">
        <v>24</v>
      </c>
      <c r="C187" t="s">
        <v>22</v>
      </c>
      <c r="D187">
        <v>-1</v>
      </c>
    </row>
    <row r="188" spans="2:5">
      <c r="B188" s="1" t="s">
        <v>160</v>
      </c>
    </row>
    <row r="189" spans="2:5">
      <c r="B189" s="1" t="s">
        <v>126</v>
      </c>
    </row>
    <row r="190" spans="2:5">
      <c r="B190" s="1" t="s">
        <v>21</v>
      </c>
      <c r="C190" t="s">
        <v>22</v>
      </c>
      <c r="D190" t="s">
        <v>161</v>
      </c>
    </row>
    <row r="191" spans="2:5">
      <c r="B191" s="1" t="s">
        <v>24</v>
      </c>
      <c r="C191" t="s">
        <v>22</v>
      </c>
      <c r="D191">
        <v>1</v>
      </c>
    </row>
    <row r="192" spans="2:5">
      <c r="B192" s="1" t="s">
        <v>26</v>
      </c>
    </row>
    <row r="193" spans="2:4">
      <c r="B193" s="1" t="s">
        <v>126</v>
      </c>
    </row>
    <row r="194" spans="2:4">
      <c r="B194" s="1" t="s">
        <v>21</v>
      </c>
      <c r="C194" t="s">
        <v>22</v>
      </c>
      <c r="D194" t="s">
        <v>161</v>
      </c>
    </row>
    <row r="195" spans="2:4">
      <c r="B195" s="1" t="s">
        <v>24</v>
      </c>
      <c r="C195" t="s">
        <v>22</v>
      </c>
      <c r="D195">
        <v>1</v>
      </c>
    </row>
    <row r="196" spans="2:4">
      <c r="B196" s="1" t="s">
        <v>28</v>
      </c>
    </row>
    <row r="197" spans="2:4">
      <c r="B197" s="1" t="s">
        <v>127</v>
      </c>
    </row>
    <row r="198" spans="2:4">
      <c r="B198" s="1" t="s">
        <v>21</v>
      </c>
      <c r="C198" t="s">
        <v>22</v>
      </c>
      <c r="D198" t="s">
        <v>162</v>
      </c>
    </row>
    <row r="199" spans="2:4">
      <c r="B199" s="1" t="s">
        <v>24</v>
      </c>
      <c r="C199" t="s">
        <v>22</v>
      </c>
      <c r="D199">
        <v>-1</v>
      </c>
    </row>
    <row r="200" spans="2:4">
      <c r="B200" s="1" t="s">
        <v>57</v>
      </c>
    </row>
    <row r="201" spans="2:4">
      <c r="B201" s="1" t="s">
        <v>127</v>
      </c>
    </row>
    <row r="202" spans="2:4">
      <c r="B202" s="1" t="s">
        <v>21</v>
      </c>
      <c r="C202" t="s">
        <v>22</v>
      </c>
      <c r="D202" t="s">
        <v>162</v>
      </c>
    </row>
    <row r="203" spans="2:4">
      <c r="B203" s="1" t="s">
        <v>24</v>
      </c>
      <c r="C203" t="s">
        <v>22</v>
      </c>
      <c r="D203">
        <v>-1</v>
      </c>
    </row>
    <row r="204" spans="2:4">
      <c r="B204" s="1" t="s">
        <v>163</v>
      </c>
    </row>
    <row r="205" spans="2:4">
      <c r="B205" s="1" t="s">
        <v>127</v>
      </c>
    </row>
    <row r="206" spans="2:4">
      <c r="B206" s="1" t="s">
        <v>21</v>
      </c>
      <c r="C206" t="s">
        <v>22</v>
      </c>
      <c r="D206" t="s">
        <v>162</v>
      </c>
    </row>
    <row r="207" spans="2:4">
      <c r="B207" s="1" t="s">
        <v>24</v>
      </c>
      <c r="C207" t="s">
        <v>22</v>
      </c>
      <c r="D207">
        <v>1</v>
      </c>
    </row>
    <row r="208" spans="2:4">
      <c r="B208" s="1" t="s">
        <v>164</v>
      </c>
      <c r="C208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V209"/>
  <sheetViews>
    <sheetView workbookViewId="0">
      <selection activeCell="U1" sqref="U1:V1048576"/>
    </sheetView>
  </sheetViews>
  <sheetFormatPr defaultRowHeight="15"/>
  <sheetData>
    <row r="2" spans="2:22">
      <c r="B2" s="1" t="s">
        <v>166</v>
      </c>
      <c r="I2" t="s">
        <v>705</v>
      </c>
      <c r="J2" t="s">
        <v>704</v>
      </c>
      <c r="K2" t="s">
        <v>702</v>
      </c>
      <c r="L2" t="s">
        <v>703</v>
      </c>
      <c r="M2" t="s">
        <v>700</v>
      </c>
      <c r="N2" t="s">
        <v>701</v>
      </c>
      <c r="P2" t="s">
        <v>704</v>
      </c>
      <c r="Q2" t="s">
        <v>731</v>
      </c>
      <c r="R2" t="s">
        <v>702</v>
      </c>
      <c r="S2" t="s">
        <v>703</v>
      </c>
      <c r="T2" t="s">
        <v>730</v>
      </c>
      <c r="U2" t="s">
        <v>800</v>
      </c>
      <c r="V2" t="s">
        <v>801</v>
      </c>
    </row>
    <row r="3" spans="2:22">
      <c r="B3" s="1" t="s">
        <v>21</v>
      </c>
      <c r="C3" t="s">
        <v>22</v>
      </c>
      <c r="D3" t="s">
        <v>189</v>
      </c>
      <c r="I3">
        <v>2</v>
      </c>
      <c r="J3">
        <v>1</v>
      </c>
      <c r="K3" t="str" cm="1">
        <f t="array" aca="1" ref="K3" ca="1">RIGHT(INDIRECT("B"&amp;I3),9)</f>
        <v xml:space="preserve"> 0.286046</v>
      </c>
      <c r="L3" t="str" cm="1">
        <f t="array" aca="1" ref="L3" ca="1">RIGHT(INDIRECT("D"&amp;I3+1),9)</f>
        <v xml:space="preserve"> 0.713925</v>
      </c>
      <c r="M3">
        <f>D4</f>
        <v>0</v>
      </c>
      <c r="N3" t="str">
        <f>E4</f>
        <v xml:space="preserve"> None]</v>
      </c>
      <c r="P3">
        <f>J3</f>
        <v>1</v>
      </c>
      <c r="Q3" t="s">
        <v>732</v>
      </c>
      <c r="R3">
        <f ca="1">_xlfn.NUMBERVALUE(K3)</f>
        <v>0.28604600000000002</v>
      </c>
      <c r="S3">
        <f ca="1">_xlfn.NUMBERVALUE(L3)</f>
        <v>0.71392500000000003</v>
      </c>
      <c r="T3">
        <f>M3</f>
        <v>0</v>
      </c>
    </row>
    <row r="4" spans="2:22">
      <c r="B4" s="1" t="s">
        <v>24</v>
      </c>
      <c r="C4" t="s">
        <v>22</v>
      </c>
      <c r="D4">
        <v>0</v>
      </c>
      <c r="E4" t="s">
        <v>25</v>
      </c>
      <c r="G4">
        <v>3</v>
      </c>
      <c r="H4">
        <v>2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0.286046</v>
      </c>
      <c r="L4" t="str" cm="1">
        <f t="array" aca="1" ref="L4" ca="1">RIGHT(INDIRECT("D"&amp;I4+1),9)</f>
        <v xml:space="preserve"> 0.713925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'LAI']</v>
      </c>
      <c r="P4">
        <f t="shared" ref="P4:P59" si="1">J4</f>
        <v>2</v>
      </c>
      <c r="Q4" s="6" t="str">
        <f ca="1">MID(N4,FIND("'",N4)+1,FIND("'",N4,FIND("'",N4)+1)-FIND("'",N4)-1)</f>
        <v>LAI</v>
      </c>
      <c r="R4">
        <f t="shared" ref="R4:S59" ca="1" si="2">_xlfn.NUMBERVALUE(K4)</f>
        <v>0.28604600000000002</v>
      </c>
      <c r="S4">
        <f t="shared" ca="1" si="2"/>
        <v>0.71392500000000003</v>
      </c>
      <c r="T4">
        <f t="shared" ref="T4:T59" ca="1" si="3">M4</f>
        <v>1</v>
      </c>
      <c r="U4">
        <f ca="1">T4*(R4-R3)/(2/3)</f>
        <v>0</v>
      </c>
      <c r="V4">
        <f ca="1">U4*(S4-S3)/(2/3)</f>
        <v>0</v>
      </c>
    </row>
    <row r="5" spans="2:22">
      <c r="B5" s="1" t="s">
        <v>167</v>
      </c>
      <c r="G5">
        <f>IF(H4=2,3,4)</f>
        <v>3</v>
      </c>
      <c r="H5">
        <v>3</v>
      </c>
      <c r="I5">
        <f t="shared" ref="I5:I59" si="4">I4+G5</f>
        <v>8</v>
      </c>
      <c r="J5">
        <f t="shared" si="0"/>
        <v>3</v>
      </c>
      <c r="K5" t="str" cm="1">
        <f t="array" aca="1" ref="K5" ca="1">RIGHT(INDIRECT("B"&amp;I5),9)</f>
        <v xml:space="preserve"> 0.286047</v>
      </c>
      <c r="L5" t="str" cm="1">
        <f t="array" aca="1" ref="L5" ca="1">RIGHT(INDIRECT("D"&amp;I5+1),9)</f>
        <v xml:space="preserve"> 0.713924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       'VFroot']</v>
      </c>
      <c r="P5">
        <f t="shared" si="1"/>
        <v>3</v>
      </c>
      <c r="Q5" s="6" t="str">
        <f t="shared" ref="Q5:Q59" ca="1" si="5">MID(N5,FIND("'",N5)+1,FIND("'",N5,FIND("'",N5)+1)-FIND("'",N5)-1)</f>
        <v>VFroot</v>
      </c>
      <c r="R5">
        <f t="shared" ca="1" si="2"/>
        <v>0.286047</v>
      </c>
      <c r="S5">
        <f t="shared" ca="1" si="2"/>
        <v>0.713924</v>
      </c>
      <c r="T5">
        <f t="shared" ca="1" si="3"/>
        <v>-1</v>
      </c>
      <c r="U5">
        <f t="shared" ref="U5:V20" ca="1" si="6">T5*(R5-R4)/(2/3)</f>
        <v>-1.4999999999598668E-6</v>
      </c>
      <c r="V5">
        <f t="shared" ca="1" si="6"/>
        <v>2.2500000000045005E-12</v>
      </c>
    </row>
    <row r="6" spans="2:22">
      <c r="B6" s="1" t="s">
        <v>21</v>
      </c>
      <c r="C6" t="s">
        <v>22</v>
      </c>
      <c r="D6" t="s">
        <v>189</v>
      </c>
      <c r="G6">
        <f t="shared" ref="G6:G59" si="7">IF(H5=2,3,4)</f>
        <v>4</v>
      </c>
      <c r="H6">
        <v>3</v>
      </c>
      <c r="I6">
        <f t="shared" si="4"/>
        <v>12</v>
      </c>
      <c r="J6">
        <f t="shared" si="0"/>
        <v>4</v>
      </c>
      <c r="K6" t="str" cm="1">
        <f t="array" aca="1" ref="K6" ca="1">RIGHT(INDIRECT("B"&amp;I6),9)</f>
        <v xml:space="preserve"> 0.286047</v>
      </c>
      <c r="L6" t="str" cm="1">
        <f t="array" aca="1" ref="L6" ca="1">RIGHT(INDIRECT("D"&amp;I6+1),9)</f>
        <v xml:space="preserve"> 0.713924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'If_sw']</v>
      </c>
      <c r="P6">
        <f t="shared" si="1"/>
        <v>4</v>
      </c>
      <c r="Q6" s="6" t="str">
        <f t="shared" ca="1" si="5"/>
        <v>If_sw</v>
      </c>
      <c r="R6">
        <f t="shared" ca="1" si="2"/>
        <v>0.286047</v>
      </c>
      <c r="S6">
        <f t="shared" ca="1" si="2"/>
        <v>0.713924</v>
      </c>
      <c r="T6">
        <f t="shared" ca="1" si="3"/>
        <v>-1</v>
      </c>
      <c r="U6">
        <f t="shared" ca="1" si="6"/>
        <v>0</v>
      </c>
      <c r="V6">
        <f t="shared" ca="1" si="6"/>
        <v>0</v>
      </c>
    </row>
    <row r="7" spans="2:22">
      <c r="B7" s="1" t="s">
        <v>24</v>
      </c>
      <c r="C7" t="s">
        <v>22</v>
      </c>
      <c r="D7">
        <v>1</v>
      </c>
      <c r="E7" t="s">
        <v>63</v>
      </c>
      <c r="G7">
        <f t="shared" si="7"/>
        <v>4</v>
      </c>
      <c r="H7">
        <v>2</v>
      </c>
      <c r="I7">
        <f t="shared" si="4"/>
        <v>16</v>
      </c>
      <c r="J7">
        <f t="shared" si="0"/>
        <v>5</v>
      </c>
      <c r="K7" t="str" cm="1">
        <f t="array" aca="1" ref="K7" ca="1">RIGHT(INDIRECT("B"&amp;I7),9)</f>
        <v xml:space="preserve"> 0.387098</v>
      </c>
      <c r="L7" t="str" cm="1">
        <f t="array" aca="1" ref="L7" ca="1">RIGHT(INDIRECT("D"&amp;I7+1),9)</f>
        <v xml:space="preserve"> 0.612347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'Kf']</v>
      </c>
      <c r="P7">
        <f t="shared" si="1"/>
        <v>5</v>
      </c>
      <c r="Q7" s="6" t="str">
        <f t="shared" ca="1" si="5"/>
        <v>Kf</v>
      </c>
      <c r="R7">
        <f t="shared" ca="1" si="2"/>
        <v>0.387098</v>
      </c>
      <c r="S7">
        <f t="shared" ca="1" si="2"/>
        <v>0.61234699999999997</v>
      </c>
      <c r="T7">
        <f t="shared" ca="1" si="3"/>
        <v>-1</v>
      </c>
      <c r="U7">
        <f t="shared" ca="1" si="6"/>
        <v>-0.1515765</v>
      </c>
      <c r="V7">
        <f t="shared" ca="1" si="6"/>
        <v>2.3095029210750011E-2</v>
      </c>
    </row>
    <row r="8" spans="2:22">
      <c r="B8" s="1" t="s">
        <v>168</v>
      </c>
      <c r="G8">
        <f t="shared" si="7"/>
        <v>3</v>
      </c>
      <c r="H8">
        <v>3</v>
      </c>
      <c r="I8">
        <f t="shared" si="4"/>
        <v>19</v>
      </c>
      <c r="J8">
        <f t="shared" si="0"/>
        <v>6</v>
      </c>
      <c r="K8" t="str" cm="1">
        <f t="array" aca="1" ref="K8" ca="1">RIGHT(INDIRECT("B"&amp;I8),9)</f>
        <v xml:space="preserve"> 0.382641</v>
      </c>
      <c r="L8" t="str" cm="1">
        <f t="array" aca="1" ref="L8" ca="1">RIGHT(INDIRECT("D"&amp;I8+1),9)</f>
        <v xml:space="preserve"> 0.616809</v>
      </c>
      <c r="M8" cm="1">
        <f t="array" aca="1" ref="M8" ca="1">INDIRECT("D"&amp;I8+2)</f>
        <v>-1</v>
      </c>
      <c r="N8" t="str" cm="1">
        <f t="array" aca="1" ref="N8" ca="1">INDIRECT(IF(H8=2,"E","B")&amp;I8+H8)</f>
        <v xml:space="preserve">        'Emax']</v>
      </c>
      <c r="P8">
        <f t="shared" si="1"/>
        <v>6</v>
      </c>
      <c r="Q8" s="6" t="str">
        <f t="shared" ca="1" si="5"/>
        <v>Emax</v>
      </c>
      <c r="R8">
        <f t="shared" ca="1" si="2"/>
        <v>0.38264100000000001</v>
      </c>
      <c r="S8">
        <f t="shared" ca="1" si="2"/>
        <v>0.61680900000000005</v>
      </c>
      <c r="T8">
        <f t="shared" ca="1" si="3"/>
        <v>-1</v>
      </c>
      <c r="U8">
        <f t="shared" ca="1" si="6"/>
        <v>6.6854999999999831E-3</v>
      </c>
      <c r="V8">
        <f t="shared" ca="1" si="6"/>
        <v>4.4746051500000663E-5</v>
      </c>
    </row>
    <row r="9" spans="2:22">
      <c r="B9" s="1" t="s">
        <v>21</v>
      </c>
      <c r="C9" t="s">
        <v>22</v>
      </c>
      <c r="D9" t="s">
        <v>190</v>
      </c>
      <c r="G9">
        <f t="shared" si="7"/>
        <v>4</v>
      </c>
      <c r="H9">
        <v>3</v>
      </c>
      <c r="I9">
        <f t="shared" si="4"/>
        <v>23</v>
      </c>
      <c r="J9">
        <f t="shared" si="0"/>
        <v>7</v>
      </c>
      <c r="K9" t="str" cm="1">
        <f t="array" aca="1" ref="K9" ca="1">RIGHT(INDIRECT("B"&amp;I9),9)</f>
        <v xml:space="preserve"> 0.371758</v>
      </c>
      <c r="L9" t="str" cm="1">
        <f t="array" aca="1" ref="L9" ca="1">RIGHT(INDIRECT("D"&amp;I9+1),9)</f>
        <v xml:space="preserve"> 0.627692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'alpha']</v>
      </c>
      <c r="P9">
        <f t="shared" si="1"/>
        <v>7</v>
      </c>
      <c r="Q9" s="6" t="str">
        <f t="shared" ca="1" si="5"/>
        <v>alpha</v>
      </c>
      <c r="R9">
        <f t="shared" ca="1" si="2"/>
        <v>0.37175799999999998</v>
      </c>
      <c r="S9">
        <f t="shared" ca="1" si="2"/>
        <v>0.62769200000000003</v>
      </c>
      <c r="T9">
        <f t="shared" ca="1" si="3"/>
        <v>-1</v>
      </c>
      <c r="U9">
        <f t="shared" ca="1" si="6"/>
        <v>1.6324500000000047E-2</v>
      </c>
      <c r="V9">
        <f t="shared" ca="1" si="6"/>
        <v>2.6648930025000023E-4</v>
      </c>
    </row>
    <row r="10" spans="2:22">
      <c r="B10" s="1" t="s">
        <v>24</v>
      </c>
      <c r="C10" t="s">
        <v>22</v>
      </c>
      <c r="D10">
        <v>-1</v>
      </c>
      <c r="G10">
        <f t="shared" si="7"/>
        <v>4</v>
      </c>
      <c r="H10">
        <v>3</v>
      </c>
      <c r="I10">
        <f t="shared" si="4"/>
        <v>27</v>
      </c>
      <c r="J10">
        <f t="shared" si="0"/>
        <v>8</v>
      </c>
      <c r="K10" t="str" cm="1">
        <f t="array" aca="1" ref="K10" ca="1">RIGHT(INDIRECT("B"&amp;I10),9)</f>
        <v xml:space="preserve"> 0.371757</v>
      </c>
      <c r="L10" t="str" cm="1">
        <f t="array" aca="1" ref="L10" ca="1">RIGHT(INDIRECT("D"&amp;I10+1),9)</f>
        <v xml:space="preserve"> 0.627693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       'VFrootbody']</v>
      </c>
      <c r="P10">
        <f t="shared" si="1"/>
        <v>8</v>
      </c>
      <c r="Q10" s="6" t="str">
        <f t="shared" ca="1" si="5"/>
        <v>VFrootbody</v>
      </c>
      <c r="R10">
        <f t="shared" ca="1" si="2"/>
        <v>0.371757</v>
      </c>
      <c r="S10">
        <f t="shared" ca="1" si="2"/>
        <v>0.62769299999999995</v>
      </c>
      <c r="T10">
        <f t="shared" ca="1" si="3"/>
        <v>1</v>
      </c>
      <c r="U10">
        <f t="shared" ca="1" si="6"/>
        <v>-1.4999999999598668E-6</v>
      </c>
      <c r="V10">
        <f t="shared" ca="1" si="6"/>
        <v>-2.2499999997547005E-12</v>
      </c>
    </row>
    <row r="11" spans="2:22">
      <c r="B11" s="1" t="s">
        <v>91</v>
      </c>
      <c r="G11">
        <f t="shared" si="7"/>
        <v>4</v>
      </c>
      <c r="H11">
        <v>2</v>
      </c>
      <c r="I11">
        <f t="shared" si="4"/>
        <v>31</v>
      </c>
      <c r="J11">
        <f t="shared" si="0"/>
        <v>9</v>
      </c>
      <c r="K11" t="str" cm="1">
        <f t="array" aca="1" ref="K11" ca="1">RIGHT(INDIRECT("B"&amp;I11),9)</f>
        <v xml:space="preserve"> 0.371757</v>
      </c>
      <c r="L11" t="str" cm="1">
        <f t="array" aca="1" ref="L11" ca="1">RIGHT(INDIRECT("D"&amp;I11+1),9)</f>
        <v xml:space="preserve"> 0.627693</v>
      </c>
      <c r="M11" cm="1">
        <f t="array" aca="1" ref="M11" ca="1">INDIRECT("D"&amp;I11+2)</f>
        <v>1</v>
      </c>
      <c r="N11" t="str" cm="1">
        <f t="array" aca="1" ref="N11" ca="1">INDIRECT(IF(H11=2,"E","B")&amp;I11+H11)</f>
        <v xml:space="preserve"> 'U42']</v>
      </c>
      <c r="P11">
        <f t="shared" si="1"/>
        <v>9</v>
      </c>
      <c r="Q11" s="6" t="str">
        <f t="shared" ca="1" si="5"/>
        <v>U42</v>
      </c>
      <c r="R11">
        <f t="shared" ca="1" si="2"/>
        <v>0.371757</v>
      </c>
      <c r="S11">
        <f t="shared" ca="1" si="2"/>
        <v>0.62769299999999995</v>
      </c>
      <c r="T11">
        <f t="shared" ca="1" si="3"/>
        <v>1</v>
      </c>
      <c r="U11">
        <f t="shared" ca="1" si="6"/>
        <v>0</v>
      </c>
      <c r="V11">
        <f t="shared" ca="1" si="6"/>
        <v>0</v>
      </c>
    </row>
    <row r="12" spans="2:22">
      <c r="B12" s="1" t="s">
        <v>168</v>
      </c>
      <c r="G12">
        <f t="shared" si="7"/>
        <v>3</v>
      </c>
      <c r="H12">
        <v>2</v>
      </c>
      <c r="I12">
        <f t="shared" si="4"/>
        <v>34</v>
      </c>
      <c r="J12">
        <f t="shared" si="0"/>
        <v>10</v>
      </c>
      <c r="K12" t="str" cm="1">
        <f t="array" aca="1" ref="K12" ca="1">RIGHT(INDIRECT("B"&amp;I12),9)</f>
        <v xml:space="preserve"> 0.371756</v>
      </c>
      <c r="L12" t="str" cm="1">
        <f t="array" aca="1" ref="L12" ca="1">RIGHT(INDIRECT("D"&amp;I12+1),9)</f>
        <v xml:space="preserve"> 0.627694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'Ss']</v>
      </c>
      <c r="P12">
        <f t="shared" si="1"/>
        <v>10</v>
      </c>
      <c r="Q12" s="6" t="str">
        <f t="shared" ca="1" si="5"/>
        <v>Ss</v>
      </c>
      <c r="R12">
        <f t="shared" ca="1" si="2"/>
        <v>0.37175599999999998</v>
      </c>
      <c r="S12">
        <f t="shared" ca="1" si="2"/>
        <v>0.62769399999999997</v>
      </c>
      <c r="T12">
        <f t="shared" ca="1" si="3"/>
        <v>-1</v>
      </c>
      <c r="U12">
        <f t="shared" ca="1" si="6"/>
        <v>1.5000000000431335E-6</v>
      </c>
      <c r="V12">
        <f t="shared" ca="1" si="6"/>
        <v>2.2500000001294008E-12</v>
      </c>
    </row>
    <row r="13" spans="2:22">
      <c r="B13" s="1" t="s">
        <v>21</v>
      </c>
      <c r="C13" t="s">
        <v>22</v>
      </c>
      <c r="D13" t="s">
        <v>190</v>
      </c>
      <c r="G13">
        <f t="shared" si="7"/>
        <v>3</v>
      </c>
      <c r="H13">
        <v>3</v>
      </c>
      <c r="I13">
        <f t="shared" si="4"/>
        <v>37</v>
      </c>
      <c r="J13">
        <f t="shared" si="0"/>
        <v>11</v>
      </c>
      <c r="K13" t="str" cm="1">
        <f t="array" aca="1" ref="K13" ca="1">RIGHT(INDIRECT("B"&amp;I13),9)</f>
        <v xml:space="preserve"> 0.372877</v>
      </c>
      <c r="L13" t="str" cm="1">
        <f t="array" aca="1" ref="L13" ca="1">RIGHT(INDIRECT("D"&amp;I13+1),9)</f>
        <v xml:space="preserve"> 0.626573</v>
      </c>
      <c r="M13" cm="1">
        <f t="array" aca="1" ref="M13" ca="1">INDIRECT("D"&amp;I13+2)</f>
        <v>-1</v>
      </c>
      <c r="N13" t="str" cm="1">
        <f t="array" aca="1" ref="N13" ca="1">INDIRECT(IF(H13=2,"E","B")&amp;I13+H13)</f>
        <v xml:space="preserve">        'AF_soil']</v>
      </c>
      <c r="P13">
        <f t="shared" si="1"/>
        <v>11</v>
      </c>
      <c r="Q13" s="6" t="str">
        <f t="shared" ca="1" si="5"/>
        <v>AF_soil</v>
      </c>
      <c r="R13">
        <f t="shared" ca="1" si="2"/>
        <v>0.37287700000000001</v>
      </c>
      <c r="S13">
        <f t="shared" ca="1" si="2"/>
        <v>0.62657300000000005</v>
      </c>
      <c r="T13">
        <f t="shared" ca="1" si="3"/>
        <v>-1</v>
      </c>
      <c r="U13">
        <f t="shared" ca="1" si="6"/>
        <v>-1.6815000000000579E-3</v>
      </c>
      <c r="V13">
        <f t="shared" ca="1" si="6"/>
        <v>2.8274422499999153E-6</v>
      </c>
    </row>
    <row r="14" spans="2:22">
      <c r="B14" s="1" t="s">
        <v>24</v>
      </c>
      <c r="C14" t="s">
        <v>22</v>
      </c>
      <c r="D14">
        <v>-1</v>
      </c>
      <c r="G14">
        <f t="shared" si="7"/>
        <v>4</v>
      </c>
      <c r="H14">
        <v>3</v>
      </c>
      <c r="I14">
        <f t="shared" si="4"/>
        <v>41</v>
      </c>
      <c r="J14">
        <f t="shared" si="0"/>
        <v>12</v>
      </c>
      <c r="K14" t="str" cm="1">
        <f t="array" aca="1" ref="K14" ca="1">RIGHT(INDIRECT("B"&amp;I14),9)</f>
        <v xml:space="preserve"> 0.372871</v>
      </c>
      <c r="L14" t="str" cm="1">
        <f t="array" aca="1" ref="L14" ca="1">RIGHT(INDIRECT("D"&amp;I14+1),9)</f>
        <v xml:space="preserve"> 0.626579</v>
      </c>
      <c r="M14" cm="1">
        <f t="array" aca="1" ref="M14" ca="1">INDIRECT("D"&amp;I14+2)</f>
        <v>-1</v>
      </c>
      <c r="N14" t="str" cm="1">
        <f t="array" aca="1" ref="N14" ca="1">INDIRECT(IF(H14=2,"E","B")&amp;I14+H14)</f>
        <v xml:space="preserve">        'Sfc']</v>
      </c>
      <c r="P14">
        <f t="shared" si="1"/>
        <v>12</v>
      </c>
      <c r="Q14" s="6" t="str">
        <f t="shared" ca="1" si="5"/>
        <v>Sfc</v>
      </c>
      <c r="R14">
        <f t="shared" ca="1" si="2"/>
        <v>0.37287100000000001</v>
      </c>
      <c r="S14">
        <f t="shared" ca="1" si="2"/>
        <v>0.626579</v>
      </c>
      <c r="T14">
        <f t="shared" ca="1" si="3"/>
        <v>-1</v>
      </c>
      <c r="U14">
        <f t="shared" ca="1" si="6"/>
        <v>9.0000000000090008E-6</v>
      </c>
      <c r="V14">
        <f t="shared" ca="1" si="6"/>
        <v>8.0999999999412616E-11</v>
      </c>
    </row>
    <row r="15" spans="2:22">
      <c r="B15" s="1" t="s">
        <v>53</v>
      </c>
      <c r="G15">
        <f t="shared" si="7"/>
        <v>4</v>
      </c>
      <c r="H15">
        <v>2</v>
      </c>
      <c r="I15">
        <f t="shared" si="4"/>
        <v>45</v>
      </c>
      <c r="J15">
        <f t="shared" si="0"/>
        <v>13</v>
      </c>
      <c r="K15" t="str" cm="1">
        <f t="array" aca="1" ref="K15" ca="1">RIGHT(INDIRECT("B"&amp;I15),9)</f>
        <v xml:space="preserve"> 0.372825</v>
      </c>
      <c r="L15" t="str" cm="1">
        <f t="array" aca="1" ref="L15" ca="1">RIGHT(INDIRECT("D"&amp;I15+1),9)</f>
        <v xml:space="preserve"> 0.626565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'Up']</v>
      </c>
      <c r="P15">
        <f t="shared" si="1"/>
        <v>13</v>
      </c>
      <c r="Q15" s="6" t="str">
        <f t="shared" ca="1" si="5"/>
        <v>Up</v>
      </c>
      <c r="R15">
        <f t="shared" ca="1" si="2"/>
        <v>0.37282500000000002</v>
      </c>
      <c r="S15">
        <f t="shared" ca="1" si="2"/>
        <v>0.62656500000000004</v>
      </c>
      <c r="T15">
        <f t="shared" ca="1" si="3"/>
        <v>1</v>
      </c>
      <c r="U15">
        <f t="shared" ca="1" si="6"/>
        <v>-6.8999999999985739E-5</v>
      </c>
      <c r="V15">
        <f t="shared" ca="1" si="6"/>
        <v>1.4489999999954042E-9</v>
      </c>
    </row>
    <row r="16" spans="2:22">
      <c r="B16" s="1" t="s">
        <v>169</v>
      </c>
      <c r="G16">
        <f t="shared" si="7"/>
        <v>3</v>
      </c>
      <c r="H16">
        <v>3</v>
      </c>
      <c r="I16">
        <f t="shared" si="4"/>
        <v>48</v>
      </c>
      <c r="J16">
        <f t="shared" si="0"/>
        <v>14</v>
      </c>
      <c r="K16" t="str" cm="1">
        <f t="array" aca="1" ref="K16" ca="1">RIGHT(INDIRECT("B"&amp;I16),9)</f>
        <v xml:space="preserve"> 0.372825</v>
      </c>
      <c r="L16" t="str" cm="1">
        <f t="array" aca="1" ref="L16" ca="1">RIGHT(INDIRECT("D"&amp;I16+1),9)</f>
        <v xml:space="preserve"> 0.626565</v>
      </c>
      <c r="M16" cm="1">
        <f t="array" aca="1" ref="M16" ca="1">INDIRECT("D"&amp;I16+2)</f>
        <v>-1</v>
      </c>
      <c r="N16" t="str" cm="1">
        <f t="array" aca="1" ref="N16" ca="1">INDIRECT(IF(H16=2,"E","B")&amp;I16+H16)</f>
        <v xml:space="preserve">        'kmw']</v>
      </c>
      <c r="P16">
        <f t="shared" si="1"/>
        <v>14</v>
      </c>
      <c r="Q16" s="6" t="str">
        <f t="shared" ca="1" si="5"/>
        <v>kmw</v>
      </c>
      <c r="R16">
        <f t="shared" ca="1" si="2"/>
        <v>0.37282500000000002</v>
      </c>
      <c r="S16">
        <f t="shared" ca="1" si="2"/>
        <v>0.62656500000000004</v>
      </c>
      <c r="T16">
        <f t="shared" ca="1" si="3"/>
        <v>-1</v>
      </c>
      <c r="U16">
        <f t="shared" ca="1" si="6"/>
        <v>0</v>
      </c>
      <c r="V16">
        <f t="shared" ca="1" si="6"/>
        <v>0</v>
      </c>
    </row>
    <row r="17" spans="2:22">
      <c r="B17" s="1" t="s">
        <v>21</v>
      </c>
      <c r="C17" t="s">
        <v>22</v>
      </c>
      <c r="D17" t="s">
        <v>191</v>
      </c>
      <c r="G17">
        <f t="shared" si="7"/>
        <v>4</v>
      </c>
      <c r="H17">
        <v>2</v>
      </c>
      <c r="I17">
        <f t="shared" si="4"/>
        <v>52</v>
      </c>
      <c r="J17">
        <f t="shared" si="0"/>
        <v>15</v>
      </c>
      <c r="K17" t="str" cm="1">
        <f t="array" aca="1" ref="K17" ca="1">RIGHT(INDIRECT("B"&amp;I17),9)</f>
        <v xml:space="preserve">  0.36772</v>
      </c>
      <c r="L17" t="str" cm="1">
        <f t="array" aca="1" ref="L17" ca="1">RIGHT(INDIRECT("D"&amp;I17+1),9)</f>
        <v xml:space="preserve">  0.63167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'Cs']</v>
      </c>
      <c r="P17">
        <f t="shared" si="1"/>
        <v>15</v>
      </c>
      <c r="Q17" s="6" t="str">
        <f t="shared" ca="1" si="5"/>
        <v>Cs</v>
      </c>
      <c r="R17">
        <f t="shared" ca="1" si="2"/>
        <v>0.36771999999999999</v>
      </c>
      <c r="S17">
        <f t="shared" ca="1" si="2"/>
        <v>0.63166999999999995</v>
      </c>
      <c r="T17">
        <f t="shared" ca="1" si="3"/>
        <v>1</v>
      </c>
      <c r="U17">
        <f t="shared" ca="1" si="6"/>
        <v>-7.6575000000000393E-3</v>
      </c>
      <c r="V17">
        <f t="shared" ca="1" si="6"/>
        <v>-5.8637306249999326E-5</v>
      </c>
    </row>
    <row r="18" spans="2:22">
      <c r="B18" s="1" t="s">
        <v>24</v>
      </c>
      <c r="C18" t="s">
        <v>22</v>
      </c>
      <c r="D18">
        <v>-1</v>
      </c>
      <c r="E18" t="s">
        <v>36</v>
      </c>
      <c r="G18">
        <f t="shared" si="7"/>
        <v>3</v>
      </c>
      <c r="H18">
        <v>2</v>
      </c>
      <c r="I18">
        <f t="shared" si="4"/>
        <v>55</v>
      </c>
      <c r="J18">
        <f t="shared" si="0"/>
        <v>16</v>
      </c>
      <c r="K18" t="str" cm="1">
        <f t="array" aca="1" ref="K18" ca="1">RIGHT(INDIRECT("B"&amp;I18),9)</f>
        <v xml:space="preserve">  0.36772</v>
      </c>
      <c r="L18" t="str" cm="1">
        <f t="array" aca="1" ref="L18" ca="1">RIGHT(INDIRECT("D"&amp;I18+1),9)</f>
        <v xml:space="preserve">  0.63167</v>
      </c>
      <c r="M18" cm="1">
        <f t="array" aca="1" ref="M18" ca="1">INDIRECT("D"&amp;I18+2)</f>
        <v>1</v>
      </c>
      <c r="N18" t="str" cm="1">
        <f t="array" aca="1" ref="N18" ca="1">INDIRECT(IF(H18=2,"E","B")&amp;I18+H18)</f>
        <v xml:space="preserve"> 'kcw']</v>
      </c>
      <c r="P18">
        <f t="shared" si="1"/>
        <v>16</v>
      </c>
      <c r="Q18" s="6" t="str">
        <f t="shared" ca="1" si="5"/>
        <v>kcw</v>
      </c>
      <c r="R18">
        <f t="shared" ca="1" si="2"/>
        <v>0.36771999999999999</v>
      </c>
      <c r="S18">
        <f t="shared" ca="1" si="2"/>
        <v>0.63166999999999995</v>
      </c>
      <c r="T18">
        <f t="shared" ca="1" si="3"/>
        <v>1</v>
      </c>
      <c r="U18">
        <f t="shared" ca="1" si="6"/>
        <v>0</v>
      </c>
      <c r="V18">
        <f t="shared" ca="1" si="6"/>
        <v>0</v>
      </c>
    </row>
    <row r="19" spans="2:22">
      <c r="B19" s="1" t="s">
        <v>170</v>
      </c>
      <c r="G19">
        <f t="shared" si="7"/>
        <v>3</v>
      </c>
      <c r="H19">
        <v>3</v>
      </c>
      <c r="I19">
        <f t="shared" si="4"/>
        <v>58</v>
      </c>
      <c r="J19">
        <f t="shared" si="0"/>
        <v>17</v>
      </c>
      <c r="K19" t="str" cm="1">
        <f t="array" aca="1" ref="K19" ca="1">RIGHT(INDIRECT("B"&amp;I19),9)</f>
        <v xml:space="preserve">  0.36772</v>
      </c>
      <c r="L19" t="str" cm="1">
        <f t="array" aca="1" ref="L19" ca="1">RIGHT(INDIRECT("D"&amp;I19+1),9)</f>
        <v xml:space="preserve"> 0.631355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       'OHConc']</v>
      </c>
      <c r="P19">
        <f t="shared" si="1"/>
        <v>17</v>
      </c>
      <c r="Q19" s="6" t="str">
        <f t="shared" ca="1" si="5"/>
        <v>OHConc</v>
      </c>
      <c r="R19">
        <f t="shared" ca="1" si="2"/>
        <v>0.36771999999999999</v>
      </c>
      <c r="S19">
        <f t="shared" ca="1" si="2"/>
        <v>0.631355</v>
      </c>
      <c r="T19">
        <f t="shared" ca="1" si="3"/>
        <v>-1</v>
      </c>
      <c r="U19">
        <f t="shared" ca="1" si="6"/>
        <v>0</v>
      </c>
      <c r="V19">
        <f t="shared" ca="1" si="6"/>
        <v>0</v>
      </c>
    </row>
    <row r="20" spans="2:22">
      <c r="B20" s="1" t="s">
        <v>21</v>
      </c>
      <c r="C20" t="s">
        <v>22</v>
      </c>
      <c r="D20" t="s">
        <v>192</v>
      </c>
      <c r="G20">
        <f t="shared" si="7"/>
        <v>4</v>
      </c>
      <c r="H20">
        <v>3</v>
      </c>
      <c r="I20">
        <f t="shared" si="4"/>
        <v>62</v>
      </c>
      <c r="J20">
        <f t="shared" si="0"/>
        <v>18</v>
      </c>
      <c r="K20" t="str" cm="1">
        <f t="array" aca="1" ref="K20" ca="1">RIGHT(INDIRECT("B"&amp;I20),9)</f>
        <v xml:space="preserve">  0.36772</v>
      </c>
      <c r="L20" t="str" cm="1">
        <f t="array" aca="1" ref="L20" ca="1">RIGHT(INDIRECT("D"&amp;I20+1),9)</f>
        <v xml:space="preserve"> 0.631355</v>
      </c>
      <c r="M20" cm="1">
        <f t="array" aca="1" ref="M20" ca="1">INDIRECT("D"&amp;I20+2)</f>
        <v>1</v>
      </c>
      <c r="N20" t="str" cm="1">
        <f t="array" aca="1" ref="N20" ca="1">INDIRECT(IF(H20=2,"E","B")&amp;I20+H20)</f>
        <v xml:space="preserve">        'froot_tip']</v>
      </c>
      <c r="P20">
        <f t="shared" si="1"/>
        <v>18</v>
      </c>
      <c r="Q20" s="6" t="str">
        <f t="shared" ca="1" si="5"/>
        <v>froot_tip</v>
      </c>
      <c r="R20">
        <f t="shared" ca="1" si="2"/>
        <v>0.36771999999999999</v>
      </c>
      <c r="S20">
        <f t="shared" ca="1" si="2"/>
        <v>0.631355</v>
      </c>
      <c r="T20">
        <f t="shared" ca="1" si="3"/>
        <v>1</v>
      </c>
      <c r="U20">
        <f t="shared" ca="1" si="6"/>
        <v>0</v>
      </c>
      <c r="V20">
        <f t="shared" ca="1" si="6"/>
        <v>0</v>
      </c>
    </row>
    <row r="21" spans="2:22">
      <c r="B21" s="1" t="s">
        <v>24</v>
      </c>
      <c r="C21" t="s">
        <v>22</v>
      </c>
      <c r="D21">
        <v>-1</v>
      </c>
      <c r="G21">
        <f t="shared" si="7"/>
        <v>4</v>
      </c>
      <c r="H21">
        <v>2</v>
      </c>
      <c r="I21">
        <f t="shared" si="4"/>
        <v>66</v>
      </c>
      <c r="J21">
        <f t="shared" si="0"/>
        <v>19</v>
      </c>
      <c r="K21" t="str" cm="1">
        <f t="array" aca="1" ref="K21" ca="1">RIGHT(INDIRECT("B"&amp;I21),9)</f>
        <v xml:space="preserve">  0.36772</v>
      </c>
      <c r="L21" t="str" cm="1">
        <f t="array" aca="1" ref="L21" ca="1">RIGHT(INDIRECT("D"&amp;I21+1),9)</f>
        <v xml:space="preserve"> 0.631355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'Kn2']</v>
      </c>
      <c r="P21">
        <f t="shared" si="1"/>
        <v>19</v>
      </c>
      <c r="Q21" s="6" t="str">
        <f t="shared" ca="1" si="5"/>
        <v>Kn2</v>
      </c>
      <c r="R21">
        <f t="shared" ca="1" si="2"/>
        <v>0.36771999999999999</v>
      </c>
      <c r="S21">
        <f t="shared" ca="1" si="2"/>
        <v>0.631355</v>
      </c>
      <c r="T21">
        <f t="shared" ca="1" si="3"/>
        <v>1</v>
      </c>
      <c r="U21">
        <f t="shared" ref="U21:V36" ca="1" si="8">T21*(R21-R20)/(2/3)</f>
        <v>0</v>
      </c>
      <c r="V21">
        <f t="shared" ca="1" si="8"/>
        <v>0</v>
      </c>
    </row>
    <row r="22" spans="2:22">
      <c r="B22" s="1" t="s">
        <v>73</v>
      </c>
      <c r="G22">
        <f t="shared" si="7"/>
        <v>3</v>
      </c>
      <c r="H22">
        <v>3</v>
      </c>
      <c r="I22">
        <f t="shared" si="4"/>
        <v>69</v>
      </c>
      <c r="J22">
        <f t="shared" si="0"/>
        <v>20</v>
      </c>
      <c r="K22" t="str" cm="1">
        <f t="array" aca="1" ref="K22" ca="1">RIGHT(INDIRECT("B"&amp;I22),9)</f>
        <v xml:space="preserve">  0.36772</v>
      </c>
      <c r="L22" t="str" cm="1">
        <f t="array" aca="1" ref="L22" ca="1">RIGHT(INDIRECT("D"&amp;I22+1),9)</f>
        <v xml:space="preserve"> 0.631355</v>
      </c>
      <c r="M22" cm="1">
        <f t="array" aca="1" ref="M22" ca="1">INDIRECT("D"&amp;I22+2)</f>
        <v>-1</v>
      </c>
      <c r="N22" t="str" cm="1">
        <f t="array" aca="1" ref="N22" ca="1">INDIRECT(IF(H22=2,"E","B")&amp;I22+H22)</f>
        <v xml:space="preserve">        'f_apo']</v>
      </c>
      <c r="P22">
        <f t="shared" si="1"/>
        <v>20</v>
      </c>
      <c r="Q22" s="6" t="str">
        <f t="shared" ca="1" si="5"/>
        <v>f_apo</v>
      </c>
      <c r="R22">
        <f t="shared" ca="1" si="2"/>
        <v>0.36771999999999999</v>
      </c>
      <c r="S22">
        <f t="shared" ca="1" si="2"/>
        <v>0.631355</v>
      </c>
      <c r="T22">
        <f t="shared" ca="1" si="3"/>
        <v>-1</v>
      </c>
      <c r="U22">
        <f t="shared" ca="1" si="8"/>
        <v>0</v>
      </c>
      <c r="V22">
        <f t="shared" ca="1" si="8"/>
        <v>0</v>
      </c>
    </row>
    <row r="23" spans="2:22">
      <c r="B23" s="1" t="s">
        <v>171</v>
      </c>
      <c r="G23">
        <f t="shared" si="7"/>
        <v>4</v>
      </c>
      <c r="H23">
        <v>3</v>
      </c>
      <c r="I23">
        <f t="shared" si="4"/>
        <v>73</v>
      </c>
      <c r="J23">
        <f t="shared" si="0"/>
        <v>21</v>
      </c>
      <c r="K23" t="str" cm="1">
        <f t="array" aca="1" ref="K23" ca="1">RIGHT(INDIRECT("B"&amp;I23),9)</f>
        <v xml:space="preserve"> 0.367814</v>
      </c>
      <c r="L23" t="str" cm="1">
        <f t="array" aca="1" ref="L23" ca="1">RIGHT(INDIRECT("D"&amp;I23+1),9)</f>
        <v xml:space="preserve"> 0.631447</v>
      </c>
      <c r="M23" cm="1">
        <f t="array" aca="1" ref="M23" ca="1">INDIRECT("D"&amp;I23+2)</f>
        <v>-1</v>
      </c>
      <c r="N23" t="str" cm="1">
        <f t="array" aca="1" ref="N23" ca="1">INDIRECT(IF(H23=2,"E","B")&amp;I23+H23)</f>
        <v xml:space="preserve">        'kma']</v>
      </c>
      <c r="P23">
        <f t="shared" si="1"/>
        <v>21</v>
      </c>
      <c r="Q23" s="6" t="str">
        <f t="shared" ca="1" si="5"/>
        <v>kma</v>
      </c>
      <c r="R23">
        <f t="shared" ca="1" si="2"/>
        <v>0.36781399999999997</v>
      </c>
      <c r="S23">
        <f t="shared" ca="1" si="2"/>
        <v>0.63144699999999998</v>
      </c>
      <c r="T23">
        <f t="shared" ca="1" si="3"/>
        <v>-1</v>
      </c>
      <c r="U23">
        <f t="shared" ca="1" si="8"/>
        <v>-1.4099999999997448E-4</v>
      </c>
      <c r="V23">
        <f t="shared" ca="1" si="8"/>
        <v>-1.9457999999992457E-8</v>
      </c>
    </row>
    <row r="24" spans="2:22">
      <c r="B24" s="1" t="s">
        <v>21</v>
      </c>
      <c r="C24" t="s">
        <v>22</v>
      </c>
      <c r="D24" t="s">
        <v>193</v>
      </c>
      <c r="G24">
        <f t="shared" si="7"/>
        <v>4</v>
      </c>
      <c r="H24">
        <v>3</v>
      </c>
      <c r="I24">
        <f t="shared" si="4"/>
        <v>77</v>
      </c>
      <c r="J24">
        <f t="shared" si="0"/>
        <v>22</v>
      </c>
      <c r="K24" t="str" cm="1">
        <f t="array" aca="1" ref="K24" ca="1">RIGHT(INDIRECT("B"&amp;I24),9)</f>
        <v xml:space="preserve"> 0.367814</v>
      </c>
      <c r="L24" t="str" cm="1">
        <f t="array" aca="1" ref="L24" ca="1">RIGHT(INDIRECT("D"&amp;I24+1),9)</f>
        <v xml:space="preserve"> 0.631447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       'k_sg']</v>
      </c>
      <c r="P24">
        <f t="shared" si="1"/>
        <v>22</v>
      </c>
      <c r="Q24" s="6" t="str">
        <f t="shared" ca="1" si="5"/>
        <v>k_sg</v>
      </c>
      <c r="R24">
        <f t="shared" ca="1" si="2"/>
        <v>0.36781399999999997</v>
      </c>
      <c r="S24">
        <f t="shared" ca="1" si="2"/>
        <v>0.63144699999999998</v>
      </c>
      <c r="T24">
        <f t="shared" ca="1" si="3"/>
        <v>-1</v>
      </c>
      <c r="U24">
        <f t="shared" ca="1" si="8"/>
        <v>0</v>
      </c>
      <c r="V24">
        <f t="shared" ca="1" si="8"/>
        <v>0</v>
      </c>
    </row>
    <row r="25" spans="2:22">
      <c r="B25" s="1" t="s">
        <v>24</v>
      </c>
      <c r="C25" t="s">
        <v>22</v>
      </c>
      <c r="D25">
        <v>-1</v>
      </c>
      <c r="G25">
        <f t="shared" si="7"/>
        <v>4</v>
      </c>
      <c r="H25">
        <v>3</v>
      </c>
      <c r="I25">
        <f t="shared" si="4"/>
        <v>81</v>
      </c>
      <c r="J25">
        <f t="shared" si="0"/>
        <v>23</v>
      </c>
      <c r="K25" t="str" cm="1">
        <f t="array" aca="1" ref="K25" ca="1">RIGHT(INDIRECT("B"&amp;I25),9)</f>
        <v xml:space="preserve"> 0.366162</v>
      </c>
      <c r="L25" t="str" cm="1">
        <f t="array" aca="1" ref="L25" ca="1">RIGHT(INDIRECT("D"&amp;I25+1),9)</f>
        <v xml:space="preserve">   0.6331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       'SoilHL']</v>
      </c>
      <c r="P25">
        <f t="shared" si="1"/>
        <v>23</v>
      </c>
      <c r="Q25" s="6" t="str">
        <f t="shared" ca="1" si="5"/>
        <v>SoilHL</v>
      </c>
      <c r="R25">
        <f t="shared" ca="1" si="2"/>
        <v>0.36616199999999999</v>
      </c>
      <c r="S25">
        <f t="shared" ca="1" si="2"/>
        <v>0.6331</v>
      </c>
      <c r="T25">
        <f t="shared" ca="1" si="3"/>
        <v>-1</v>
      </c>
      <c r="U25">
        <f t="shared" ca="1" si="8"/>
        <v>2.4779999999999802E-3</v>
      </c>
      <c r="V25">
        <f t="shared" ca="1" si="8"/>
        <v>6.1442010000000091E-6</v>
      </c>
    </row>
    <row r="26" spans="2:22">
      <c r="B26" s="1" t="s">
        <v>75</v>
      </c>
      <c r="G26">
        <f t="shared" si="7"/>
        <v>4</v>
      </c>
      <c r="H26">
        <v>2</v>
      </c>
      <c r="I26">
        <f t="shared" si="4"/>
        <v>85</v>
      </c>
      <c r="J26">
        <f t="shared" si="0"/>
        <v>24</v>
      </c>
      <c r="K26" t="str" cm="1">
        <f t="array" aca="1" ref="K26" ca="1">RIGHT(INDIRECT("B"&amp;I26),9)</f>
        <v xml:space="preserve"> 0.366162</v>
      </c>
      <c r="L26" t="str" cm="1">
        <f t="array" aca="1" ref="L26" ca="1">RIGHT(INDIRECT("D"&amp;I26+1),9)</f>
        <v xml:space="preserve">   0.6331</v>
      </c>
      <c r="M26" cm="1">
        <f t="array" aca="1" ref="M26" ca="1">INDIRECT("D"&amp;I26+2)</f>
        <v>1</v>
      </c>
      <c r="N26" t="str" cm="1">
        <f t="array" aca="1" ref="N26" ca="1">INDIRECT(IF(H26=2,"E","B")&amp;I26+H26)</f>
        <v xml:space="preserve"> 'Ew']</v>
      </c>
      <c r="P26">
        <f t="shared" si="1"/>
        <v>24</v>
      </c>
      <c r="Q26" s="6" t="str">
        <f t="shared" ca="1" si="5"/>
        <v>Ew</v>
      </c>
      <c r="R26">
        <f t="shared" ca="1" si="2"/>
        <v>0.36616199999999999</v>
      </c>
      <c r="S26">
        <f t="shared" ca="1" si="2"/>
        <v>0.6331</v>
      </c>
      <c r="T26">
        <f t="shared" ca="1" si="3"/>
        <v>1</v>
      </c>
      <c r="U26">
        <f t="shared" ca="1" si="8"/>
        <v>0</v>
      </c>
      <c r="V26">
        <f t="shared" ca="1" si="8"/>
        <v>0</v>
      </c>
    </row>
    <row r="27" spans="2:22">
      <c r="B27" s="1" t="s">
        <v>172</v>
      </c>
      <c r="G27">
        <f t="shared" si="7"/>
        <v>3</v>
      </c>
      <c r="H27">
        <v>3</v>
      </c>
      <c r="I27">
        <f t="shared" si="4"/>
        <v>88</v>
      </c>
      <c r="J27">
        <f t="shared" si="0"/>
        <v>25</v>
      </c>
      <c r="K27" t="str" cm="1">
        <f t="array" aca="1" ref="K27" ca="1">RIGHT(INDIRECT("B"&amp;I27),9)</f>
        <v xml:space="preserve"> 0.279074</v>
      </c>
      <c r="L27" t="str" cm="1">
        <f t="array" aca="1" ref="L27" ca="1">RIGHT(INDIRECT("D"&amp;I27+1),9)</f>
        <v xml:space="preserve"> 0.720005</v>
      </c>
      <c r="M27" cm="1">
        <f t="array" aca="1" ref="M27" ca="1">INDIRECT("D"&amp;I27+2)</f>
        <v>1</v>
      </c>
      <c r="N27" t="str" cm="1">
        <f t="array" aca="1" ref="N27" ca="1">INDIRECT(IF(H27=2,"E","B")&amp;I27+H27)</f>
        <v xml:space="preserve">        'thetam']</v>
      </c>
      <c r="P27">
        <f t="shared" si="1"/>
        <v>25</v>
      </c>
      <c r="Q27" s="6" t="str">
        <f t="shared" ca="1" si="5"/>
        <v>thetam</v>
      </c>
      <c r="R27">
        <f t="shared" ca="1" si="2"/>
        <v>0.27907399999999999</v>
      </c>
      <c r="S27">
        <f t="shared" ca="1" si="2"/>
        <v>0.72000500000000001</v>
      </c>
      <c r="T27">
        <f t="shared" ca="1" si="3"/>
        <v>1</v>
      </c>
      <c r="U27">
        <f t="shared" ca="1" si="8"/>
        <v>-0.130632</v>
      </c>
      <c r="V27">
        <f t="shared" ca="1" si="8"/>
        <v>-1.7028860940000001E-2</v>
      </c>
    </row>
    <row r="28" spans="2:22">
      <c r="B28" s="1" t="s">
        <v>21</v>
      </c>
      <c r="C28" t="s">
        <v>22</v>
      </c>
      <c r="D28" t="s">
        <v>194</v>
      </c>
      <c r="G28">
        <f t="shared" si="7"/>
        <v>4</v>
      </c>
      <c r="H28">
        <v>3</v>
      </c>
      <c r="I28">
        <f t="shared" si="4"/>
        <v>92</v>
      </c>
      <c r="J28">
        <f t="shared" si="0"/>
        <v>26</v>
      </c>
      <c r="K28" t="str" cm="1">
        <f t="array" aca="1" ref="K28" ca="1">RIGHT(INDIRECT("B"&amp;I28),9)</f>
        <v xml:space="preserve"> 0.279074</v>
      </c>
      <c r="L28" t="str" cm="1">
        <f t="array" aca="1" ref="L28" ca="1">RIGHT(INDIRECT("D"&amp;I28+1),9)</f>
        <v xml:space="preserve"> 0.720005</v>
      </c>
      <c r="M28" cm="1">
        <f t="array" aca="1" ref="M28" ca="1">INDIRECT("D"&amp;I28+2)</f>
        <v>-1</v>
      </c>
      <c r="N28" t="str" cm="1">
        <f t="array" aca="1" ref="N28" ca="1">INDIRECT(IF(H28=2,"E","B")&amp;I28+H28)</f>
        <v xml:space="preserve">        'Ilw']</v>
      </c>
      <c r="P28">
        <f t="shared" si="1"/>
        <v>26</v>
      </c>
      <c r="Q28" s="6" t="str">
        <f t="shared" ca="1" si="5"/>
        <v>Ilw</v>
      </c>
      <c r="R28">
        <f t="shared" ca="1" si="2"/>
        <v>0.27907399999999999</v>
      </c>
      <c r="S28">
        <f t="shared" ca="1" si="2"/>
        <v>0.72000500000000001</v>
      </c>
      <c r="T28">
        <f t="shared" ca="1" si="3"/>
        <v>-1</v>
      </c>
      <c r="U28">
        <f t="shared" ca="1" si="8"/>
        <v>0</v>
      </c>
      <c r="V28">
        <f t="shared" ca="1" si="8"/>
        <v>0</v>
      </c>
    </row>
    <row r="29" spans="2:22">
      <c r="B29" s="1" t="s">
        <v>24</v>
      </c>
      <c r="C29" t="s">
        <v>22</v>
      </c>
      <c r="D29">
        <v>1</v>
      </c>
      <c r="G29">
        <f t="shared" si="7"/>
        <v>4</v>
      </c>
      <c r="H29">
        <v>3</v>
      </c>
      <c r="I29">
        <f t="shared" si="4"/>
        <v>96</v>
      </c>
      <c r="J29">
        <f t="shared" si="0"/>
        <v>27</v>
      </c>
      <c r="K29" t="str" cm="1">
        <f t="array" aca="1" ref="K29" ca="1">RIGHT(INDIRECT("B"&amp;I29),9)</f>
        <v xml:space="preserve"> 0.279869</v>
      </c>
      <c r="L29" t="str" cm="1">
        <f t="array" aca="1" ref="L29" ca="1">RIGHT(INDIRECT("D"&amp;I29+1),9)</f>
        <v xml:space="preserve"> 0.719209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       'Ymob_immob']</v>
      </c>
      <c r="P29">
        <f t="shared" si="1"/>
        <v>27</v>
      </c>
      <c r="Q29" s="6" t="str">
        <f t="shared" ca="1" si="5"/>
        <v>Ymob_immob</v>
      </c>
      <c r="R29">
        <f t="shared" ca="1" si="2"/>
        <v>0.27986899999999998</v>
      </c>
      <c r="S29">
        <f t="shared" ca="1" si="2"/>
        <v>0.71920899999999999</v>
      </c>
      <c r="T29">
        <f t="shared" ca="1" si="3"/>
        <v>1</v>
      </c>
      <c r="U29">
        <f t="shared" ca="1" si="8"/>
        <v>1.1924999999999852E-3</v>
      </c>
      <c r="V29">
        <f t="shared" ca="1" si="8"/>
        <v>-1.4238450000000163E-6</v>
      </c>
    </row>
    <row r="30" spans="2:22">
      <c r="B30" s="1" t="s">
        <v>37</v>
      </c>
      <c r="G30">
        <f t="shared" si="7"/>
        <v>4</v>
      </c>
      <c r="H30">
        <v>3</v>
      </c>
      <c r="I30">
        <f t="shared" si="4"/>
        <v>100</v>
      </c>
      <c r="J30">
        <f t="shared" si="0"/>
        <v>28</v>
      </c>
      <c r="K30" t="str" cm="1">
        <f t="array" aca="1" ref="K30" ca="1">RIGHT(INDIRECT("B"&amp;I30),9)</f>
        <v xml:space="preserve"> 0.279869</v>
      </c>
      <c r="L30" t="str" cm="1">
        <f t="array" aca="1" ref="L30" ca="1">RIGHT(INDIRECT("D"&amp;I30+1),9)</f>
        <v xml:space="preserve"> 0.719209</v>
      </c>
      <c r="M30" cm="1">
        <f t="array" aca="1" ref="M30" ca="1">INDIRECT("D"&amp;I30+2)</f>
        <v>-1</v>
      </c>
      <c r="N30" t="str" cm="1">
        <f t="array" aca="1" ref="N30" ca="1">INDIRECT(IF(H30=2,"E","B")&amp;I30+H30)</f>
        <v xml:space="preserve">        'AirOHRateConst']</v>
      </c>
      <c r="P30">
        <f t="shared" si="1"/>
        <v>28</v>
      </c>
      <c r="Q30" s="6" t="str">
        <f t="shared" ca="1" si="5"/>
        <v>AirOHRateConst</v>
      </c>
      <c r="R30">
        <f t="shared" ca="1" si="2"/>
        <v>0.27986899999999998</v>
      </c>
      <c r="S30">
        <f t="shared" ca="1" si="2"/>
        <v>0.71920899999999999</v>
      </c>
      <c r="T30">
        <f t="shared" ca="1" si="3"/>
        <v>-1</v>
      </c>
      <c r="U30">
        <f t="shared" ca="1" si="8"/>
        <v>0</v>
      </c>
      <c r="V30">
        <f t="shared" ca="1" si="8"/>
        <v>0</v>
      </c>
    </row>
    <row r="31" spans="2:22">
      <c r="B31" s="1" t="s">
        <v>172</v>
      </c>
      <c r="G31">
        <f t="shared" si="7"/>
        <v>4</v>
      </c>
      <c r="H31">
        <v>3</v>
      </c>
      <c r="I31">
        <f t="shared" si="4"/>
        <v>104</v>
      </c>
      <c r="J31">
        <f t="shared" si="0"/>
        <v>29</v>
      </c>
      <c r="K31" t="str" cm="1">
        <f t="array" aca="1" ref="K31" ca="1">RIGHT(INDIRECT("B"&amp;I31),9)</f>
        <v xml:space="preserve"> 0.279869</v>
      </c>
      <c r="L31" t="str" cm="1">
        <f t="array" aca="1" ref="L31" ca="1">RIGHT(INDIRECT("D"&amp;I31+1),9)</f>
        <v xml:space="preserve"> 0.719209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       'Ytopsoil']</v>
      </c>
      <c r="P31">
        <f t="shared" si="1"/>
        <v>29</v>
      </c>
      <c r="Q31" s="6" t="str">
        <f t="shared" ca="1" si="5"/>
        <v>Ytopsoil</v>
      </c>
      <c r="R31">
        <f t="shared" ca="1" si="2"/>
        <v>0.27986899999999998</v>
      </c>
      <c r="S31">
        <f t="shared" ca="1" si="2"/>
        <v>0.71920899999999999</v>
      </c>
      <c r="T31">
        <f t="shared" ca="1" si="3"/>
        <v>1</v>
      </c>
      <c r="U31">
        <f t="shared" ca="1" si="8"/>
        <v>0</v>
      </c>
      <c r="V31">
        <f t="shared" ca="1" si="8"/>
        <v>0</v>
      </c>
    </row>
    <row r="32" spans="2:22">
      <c r="B32" s="1" t="s">
        <v>21</v>
      </c>
      <c r="C32" t="s">
        <v>22</v>
      </c>
      <c r="D32" t="s">
        <v>194</v>
      </c>
      <c r="G32">
        <f t="shared" si="7"/>
        <v>4</v>
      </c>
      <c r="H32">
        <v>2</v>
      </c>
      <c r="I32">
        <f t="shared" si="4"/>
        <v>108</v>
      </c>
      <c r="J32">
        <f t="shared" si="0"/>
        <v>30</v>
      </c>
      <c r="K32" t="str" cm="1">
        <f t="array" aca="1" ref="K32" ca="1">RIGHT(INDIRECT("B"&amp;I32),9)</f>
        <v xml:space="preserve"> 0.294914</v>
      </c>
      <c r="L32" t="str" cm="1">
        <f t="array" aca="1" ref="L32" ca="1">RIGHT(INDIRECT("D"&amp;I32+1),9)</f>
        <v xml:space="preserve"> 0.704164</v>
      </c>
      <c r="M32" cm="1">
        <f t="array" aca="1" ref="M32" ca="1">INDIRECT("D"&amp;I32+2)</f>
        <v>1</v>
      </c>
      <c r="N32" t="str" cm="1">
        <f t="array" aca="1" ref="N32" ca="1">INDIRECT(IF(H32=2,"E","B")&amp;I32+H32)</f>
        <v xml:space="preserve"> 'Cd']</v>
      </c>
      <c r="P32">
        <f t="shared" si="1"/>
        <v>30</v>
      </c>
      <c r="Q32" s="6" t="str">
        <f t="shared" ca="1" si="5"/>
        <v>Cd</v>
      </c>
      <c r="R32">
        <f t="shared" ca="1" si="2"/>
        <v>0.29491400000000001</v>
      </c>
      <c r="S32">
        <f t="shared" ca="1" si="2"/>
        <v>0.70416400000000001</v>
      </c>
      <c r="T32">
        <f t="shared" ca="1" si="3"/>
        <v>1</v>
      </c>
      <c r="U32">
        <f t="shared" ca="1" si="8"/>
        <v>2.2567500000000046E-2</v>
      </c>
      <c r="V32">
        <f t="shared" ca="1" si="8"/>
        <v>-5.0929205625000027E-4</v>
      </c>
    </row>
    <row r="33" spans="2:22">
      <c r="B33" s="1" t="s">
        <v>24</v>
      </c>
      <c r="C33" t="s">
        <v>22</v>
      </c>
      <c r="D33">
        <v>1</v>
      </c>
      <c r="E33" t="s">
        <v>143</v>
      </c>
      <c r="G33">
        <f t="shared" si="7"/>
        <v>3</v>
      </c>
      <c r="H33">
        <v>3</v>
      </c>
      <c r="I33">
        <f t="shared" si="4"/>
        <v>111</v>
      </c>
      <c r="J33">
        <f t="shared" si="0"/>
        <v>31</v>
      </c>
      <c r="K33" t="str" cm="1">
        <f t="array" aca="1" ref="K33" ca="1">RIGHT(INDIRECT("B"&amp;I33),9)</f>
        <v xml:space="preserve"> 0.294914</v>
      </c>
      <c r="L33" t="str" cm="1">
        <f t="array" aca="1" ref="L33" ca="1">RIGHT(INDIRECT("D"&amp;I33+1),9)</f>
        <v xml:space="preserve"> 0.704164</v>
      </c>
      <c r="M33" cm="1">
        <f t="array" aca="1" ref="M33" ca="1">INDIRECT("D"&amp;I33+2)</f>
        <v>1</v>
      </c>
      <c r="N33" t="str" cm="1">
        <f t="array" aca="1" ref="N33" ca="1">INDIRECT(IF(H33=2,"E","B")&amp;I33+H33)</f>
        <v xml:space="preserve">        'k_rd']</v>
      </c>
      <c r="P33">
        <f t="shared" si="1"/>
        <v>31</v>
      </c>
      <c r="Q33" s="6" t="str">
        <f t="shared" ca="1" si="5"/>
        <v>k_rd</v>
      </c>
      <c r="R33">
        <f t="shared" ca="1" si="2"/>
        <v>0.29491400000000001</v>
      </c>
      <c r="S33">
        <f t="shared" ca="1" si="2"/>
        <v>0.70416400000000001</v>
      </c>
      <c r="T33">
        <f t="shared" ca="1" si="3"/>
        <v>1</v>
      </c>
      <c r="U33">
        <f t="shared" ca="1" si="8"/>
        <v>0</v>
      </c>
      <c r="V33">
        <f t="shared" ca="1" si="8"/>
        <v>0</v>
      </c>
    </row>
    <row r="34" spans="2:22">
      <c r="B34" s="1" t="s">
        <v>173</v>
      </c>
      <c r="G34">
        <f t="shared" si="7"/>
        <v>4</v>
      </c>
      <c r="H34">
        <v>2</v>
      </c>
      <c r="I34">
        <f t="shared" si="4"/>
        <v>115</v>
      </c>
      <c r="J34">
        <f t="shared" si="0"/>
        <v>32</v>
      </c>
      <c r="K34" t="str" cm="1">
        <f t="array" aca="1" ref="K34" ca="1">RIGHT(INDIRECT("B"&amp;I34),9)</f>
        <v xml:space="preserve"> 0.294914</v>
      </c>
      <c r="L34" t="str" cm="1">
        <f t="array" aca="1" ref="L34" ca="1">RIGHT(INDIRECT("D"&amp;I34+1),9)</f>
        <v xml:space="preserve"> 0.704164</v>
      </c>
      <c r="M34" cm="1">
        <f t="array" aca="1" ref="M34" ca="1">INDIRECT("D"&amp;I34+2)</f>
        <v>1</v>
      </c>
      <c r="N34" t="str" cm="1">
        <f t="array" aca="1" ref="N34" ca="1">INDIRECT(IF(H34=2,"E","B")&amp;I34+H34)</f>
        <v xml:space="preserve"> 'Ifw']</v>
      </c>
      <c r="P34">
        <f t="shared" si="1"/>
        <v>32</v>
      </c>
      <c r="Q34" s="6" t="str">
        <f t="shared" ca="1" si="5"/>
        <v>Ifw</v>
      </c>
      <c r="R34">
        <f t="shared" ca="1" si="2"/>
        <v>0.29491400000000001</v>
      </c>
      <c r="S34">
        <f t="shared" ca="1" si="2"/>
        <v>0.70416400000000001</v>
      </c>
      <c r="T34">
        <f t="shared" ca="1" si="3"/>
        <v>1</v>
      </c>
      <c r="U34">
        <f t="shared" ca="1" si="8"/>
        <v>0</v>
      </c>
      <c r="V34">
        <f t="shared" ca="1" si="8"/>
        <v>0</v>
      </c>
    </row>
    <row r="35" spans="2:22">
      <c r="B35" s="1" t="s">
        <v>21</v>
      </c>
      <c r="C35" t="s">
        <v>22</v>
      </c>
      <c r="D35" t="s">
        <v>195</v>
      </c>
      <c r="G35">
        <f t="shared" si="7"/>
        <v>3</v>
      </c>
      <c r="H35">
        <v>3</v>
      </c>
      <c r="I35">
        <f t="shared" si="4"/>
        <v>118</v>
      </c>
      <c r="J35">
        <f t="shared" si="0"/>
        <v>33</v>
      </c>
      <c r="K35" t="str" cm="1">
        <f t="array" aca="1" ref="K35" ca="1">RIGHT(INDIRECT("B"&amp;I35),9)</f>
        <v xml:space="preserve"> 0.294914</v>
      </c>
      <c r="L35" t="str" cm="1">
        <f t="array" aca="1" ref="L35" ca="1">RIGHT(INDIRECT("D"&amp;I35+1),9)</f>
        <v xml:space="preserve"> 0.704164</v>
      </c>
      <c r="M35" cm="1">
        <f t="array" aca="1" ref="M35" ca="1">INDIRECT("D"&amp;I35+2)</f>
        <v>1</v>
      </c>
      <c r="N35" t="str" cm="1">
        <f t="array" aca="1" ref="N35" ca="1">INDIRECT(IF(H35=2,"E","B")&amp;I35+H35)</f>
        <v xml:space="preserve">        'VFrootxylem']</v>
      </c>
      <c r="P35">
        <f t="shared" si="1"/>
        <v>33</v>
      </c>
      <c r="Q35" s="6" t="str">
        <f t="shared" ca="1" si="5"/>
        <v>VFrootxylem</v>
      </c>
      <c r="R35">
        <f t="shared" ca="1" si="2"/>
        <v>0.29491400000000001</v>
      </c>
      <c r="S35">
        <f t="shared" ca="1" si="2"/>
        <v>0.70416400000000001</v>
      </c>
      <c r="T35">
        <f t="shared" ca="1" si="3"/>
        <v>1</v>
      </c>
      <c r="U35">
        <f t="shared" ca="1" si="8"/>
        <v>0</v>
      </c>
      <c r="V35">
        <f t="shared" ca="1" si="8"/>
        <v>0</v>
      </c>
    </row>
    <row r="36" spans="2:22">
      <c r="B36" s="1" t="s">
        <v>24</v>
      </c>
      <c r="C36" t="s">
        <v>22</v>
      </c>
      <c r="D36">
        <v>-1</v>
      </c>
      <c r="E36" t="s">
        <v>39</v>
      </c>
      <c r="G36">
        <f t="shared" si="7"/>
        <v>4</v>
      </c>
      <c r="H36">
        <v>3</v>
      </c>
      <c r="I36">
        <f t="shared" si="4"/>
        <v>122</v>
      </c>
      <c r="J36">
        <f t="shared" si="0"/>
        <v>34</v>
      </c>
      <c r="K36" t="str" cm="1">
        <f t="array" aca="1" ref="K36" ca="1">RIGHT(INDIRECT("B"&amp;I36),9)</f>
        <v xml:space="preserve"> 0.294914</v>
      </c>
      <c r="L36" t="str" cm="1">
        <f t="array" aca="1" ref="L36" ca="1">RIGHT(INDIRECT("D"&amp;I36+1),9)</f>
        <v xml:space="preserve"> 0.704164</v>
      </c>
      <c r="M36" cm="1">
        <f t="array" aca="1" ref="M36" ca="1">INDIRECT("D"&amp;I36+2)</f>
        <v>1</v>
      </c>
      <c r="N36" t="str" cm="1">
        <f t="array" aca="1" ref="N36" ca="1">INDIRECT(IF(H36=2,"E","B")&amp;I36+H36)</f>
        <v xml:space="preserve">        'VFapoplast']</v>
      </c>
      <c r="P36">
        <f t="shared" si="1"/>
        <v>34</v>
      </c>
      <c r="Q36" s="6" t="str">
        <f t="shared" ca="1" si="5"/>
        <v>VFapoplast</v>
      </c>
      <c r="R36">
        <f t="shared" ca="1" si="2"/>
        <v>0.29491400000000001</v>
      </c>
      <c r="S36">
        <f t="shared" ca="1" si="2"/>
        <v>0.70416400000000001</v>
      </c>
      <c r="T36">
        <f t="shared" ca="1" si="3"/>
        <v>1</v>
      </c>
      <c r="U36">
        <f t="shared" ca="1" si="8"/>
        <v>0</v>
      </c>
      <c r="V36">
        <f t="shared" ca="1" si="8"/>
        <v>0</v>
      </c>
    </row>
    <row r="37" spans="2:22">
      <c r="B37" s="1" t="s">
        <v>174</v>
      </c>
      <c r="G37">
        <f t="shared" si="7"/>
        <v>4</v>
      </c>
      <c r="H37">
        <v>2</v>
      </c>
      <c r="I37">
        <f t="shared" si="4"/>
        <v>126</v>
      </c>
      <c r="J37">
        <f t="shared" si="0"/>
        <v>35</v>
      </c>
      <c r="K37" t="str" cm="1">
        <f t="array" aca="1" ref="K37" ca="1">RIGHT(INDIRECT("B"&amp;I37),9)</f>
        <v xml:space="preserve"> 0.297471</v>
      </c>
      <c r="L37" t="str" cm="1">
        <f t="array" aca="1" ref="L37" ca="1">RIGHT(INDIRECT("D"&amp;I37+1),9)</f>
        <v xml:space="preserve"> 0.701607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'Kn']</v>
      </c>
      <c r="P37">
        <f t="shared" si="1"/>
        <v>35</v>
      </c>
      <c r="Q37" s="6" t="str">
        <f t="shared" ca="1" si="5"/>
        <v>Kn</v>
      </c>
      <c r="R37">
        <f t="shared" ca="1" si="2"/>
        <v>0.29747099999999999</v>
      </c>
      <c r="S37">
        <f t="shared" ca="1" si="2"/>
        <v>0.70160699999999998</v>
      </c>
      <c r="T37">
        <f t="shared" ca="1" si="3"/>
        <v>-1</v>
      </c>
      <c r="U37">
        <f t="shared" ref="U37:V52" ca="1" si="9">T37*(R37-R36)/(2/3)</f>
        <v>-3.8354999999999639E-3</v>
      </c>
      <c r="V37">
        <f t="shared" ca="1" si="9"/>
        <v>1.4711060250000042E-5</v>
      </c>
    </row>
    <row r="38" spans="2:22">
      <c r="B38" s="1" t="s">
        <v>21</v>
      </c>
      <c r="C38" t="s">
        <v>22</v>
      </c>
      <c r="D38" t="s">
        <v>196</v>
      </c>
      <c r="G38">
        <f t="shared" si="7"/>
        <v>3</v>
      </c>
      <c r="H38">
        <v>3</v>
      </c>
      <c r="I38">
        <f t="shared" si="4"/>
        <v>129</v>
      </c>
      <c r="J38">
        <f t="shared" si="0"/>
        <v>36</v>
      </c>
      <c r="K38" t="str" cm="1">
        <f t="array" aca="1" ref="K38" ca="1">RIGHT(INDIRECT("B"&amp;I38),9)</f>
        <v xml:space="preserve"> 0.297471</v>
      </c>
      <c r="L38" t="str" cm="1">
        <f t="array" aca="1" ref="L38" ca="1">RIGHT(INDIRECT("D"&amp;I38+1),9)</f>
        <v xml:space="preserve"> 0.701625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       'EaAir']</v>
      </c>
      <c r="P38">
        <f t="shared" si="1"/>
        <v>36</v>
      </c>
      <c r="Q38" s="6" t="str">
        <f t="shared" ca="1" si="5"/>
        <v>EaAir</v>
      </c>
      <c r="R38">
        <f t="shared" ca="1" si="2"/>
        <v>0.29747099999999999</v>
      </c>
      <c r="S38">
        <f t="shared" ca="1" si="2"/>
        <v>0.70162500000000005</v>
      </c>
      <c r="T38">
        <f t="shared" ca="1" si="3"/>
        <v>-1</v>
      </c>
      <c r="U38">
        <f t="shared" ca="1" si="9"/>
        <v>0</v>
      </c>
      <c r="V38">
        <f t="shared" ca="1" si="9"/>
        <v>0</v>
      </c>
    </row>
    <row r="39" spans="2:22">
      <c r="B39" s="1" t="s">
        <v>24</v>
      </c>
      <c r="C39" t="s">
        <v>22</v>
      </c>
      <c r="D39">
        <v>-1</v>
      </c>
      <c r="G39">
        <f t="shared" si="7"/>
        <v>4</v>
      </c>
      <c r="H39">
        <v>3</v>
      </c>
      <c r="I39">
        <f t="shared" si="4"/>
        <v>133</v>
      </c>
      <c r="J39">
        <f t="shared" si="0"/>
        <v>37</v>
      </c>
      <c r="K39" t="str" cm="1">
        <f t="array" aca="1" ref="K39" ca="1">RIGHT(INDIRECT("B"&amp;I39),9)</f>
        <v xml:space="preserve"> 0.297471</v>
      </c>
      <c r="L39" t="str" cm="1">
        <f t="array" aca="1" ref="L39" ca="1">RIGHT(INDIRECT("D"&amp;I39+1),9)</f>
        <v xml:space="preserve"> 0.701625</v>
      </c>
      <c r="M39" cm="1">
        <f t="array" aca="1" ref="M39" ca="1">INDIRECT("D"&amp;I39+2)</f>
        <v>-1</v>
      </c>
      <c r="N39" t="str" cm="1">
        <f t="array" aca="1" ref="N39" ca="1">INDIRECT(IF(H39=2,"E","B")&amp;I39+H39)</f>
        <v xml:space="preserve">        'pH_cyt']</v>
      </c>
      <c r="P39">
        <f t="shared" si="1"/>
        <v>37</v>
      </c>
      <c r="Q39" s="6" t="str">
        <f t="shared" ca="1" si="5"/>
        <v>pH_cyt</v>
      </c>
      <c r="R39">
        <f t="shared" ca="1" si="2"/>
        <v>0.29747099999999999</v>
      </c>
      <c r="S39">
        <f t="shared" ca="1" si="2"/>
        <v>0.70162500000000005</v>
      </c>
      <c r="T39">
        <f t="shared" ca="1" si="3"/>
        <v>-1</v>
      </c>
      <c r="U39">
        <f t="shared" ca="1" si="9"/>
        <v>0</v>
      </c>
      <c r="V39">
        <f t="shared" ca="1" si="9"/>
        <v>0</v>
      </c>
    </row>
    <row r="40" spans="2:22">
      <c r="B40" s="1" t="s">
        <v>70</v>
      </c>
      <c r="G40">
        <f t="shared" si="7"/>
        <v>4</v>
      </c>
      <c r="H40">
        <v>3</v>
      </c>
      <c r="I40">
        <f t="shared" si="4"/>
        <v>137</v>
      </c>
      <c r="J40">
        <f t="shared" si="0"/>
        <v>38</v>
      </c>
      <c r="K40" t="str" cm="1">
        <f t="array" aca="1" ref="K40" ca="1">RIGHT(INDIRECT("B"&amp;I40),9)</f>
        <v xml:space="preserve"> 0.297471</v>
      </c>
      <c r="L40" t="str" cm="1">
        <f t="array" aca="1" ref="L40" ca="1">RIGHT(INDIRECT("D"&amp;I40+1),9)</f>
        <v xml:space="preserve"> 0.701625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       'k_rg']</v>
      </c>
      <c r="P40">
        <f t="shared" si="1"/>
        <v>38</v>
      </c>
      <c r="Q40" s="6" t="str">
        <f t="shared" ca="1" si="5"/>
        <v>k_rg</v>
      </c>
      <c r="R40">
        <f t="shared" ca="1" si="2"/>
        <v>0.29747099999999999</v>
      </c>
      <c r="S40">
        <f t="shared" ca="1" si="2"/>
        <v>0.70162500000000005</v>
      </c>
      <c r="T40">
        <f t="shared" ca="1" si="3"/>
        <v>-1</v>
      </c>
      <c r="U40">
        <f t="shared" ca="1" si="9"/>
        <v>0</v>
      </c>
      <c r="V40">
        <f t="shared" ca="1" si="9"/>
        <v>0</v>
      </c>
    </row>
    <row r="41" spans="2:22">
      <c r="B41" s="1" t="s">
        <v>175</v>
      </c>
      <c r="G41">
        <f t="shared" si="7"/>
        <v>4</v>
      </c>
      <c r="H41">
        <v>3</v>
      </c>
      <c r="I41">
        <f t="shared" si="4"/>
        <v>141</v>
      </c>
      <c r="J41">
        <f t="shared" si="0"/>
        <v>39</v>
      </c>
      <c r="K41" t="str" cm="1">
        <f t="array" aca="1" ref="K41" ca="1">RIGHT(INDIRECT("B"&amp;I41),9)</f>
        <v xml:space="preserve">  0.35691</v>
      </c>
      <c r="L41" t="str" cm="1">
        <f t="array" aca="1" ref="L41" ca="1">RIGHT(INDIRECT("D"&amp;I41+1),9)</f>
        <v xml:space="preserve"> 0.642186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       'wmim']</v>
      </c>
      <c r="P41">
        <f t="shared" si="1"/>
        <v>39</v>
      </c>
      <c r="Q41" s="6" t="str">
        <f t="shared" ca="1" si="5"/>
        <v>wmim</v>
      </c>
      <c r="R41">
        <f t="shared" ca="1" si="2"/>
        <v>0.35691000000000001</v>
      </c>
      <c r="S41">
        <f t="shared" ca="1" si="2"/>
        <v>0.64218600000000003</v>
      </c>
      <c r="T41">
        <f t="shared" ca="1" si="3"/>
        <v>-1</v>
      </c>
      <c r="U41">
        <f t="shared" ca="1" si="9"/>
        <v>-8.9158500000000029E-2</v>
      </c>
      <c r="V41">
        <f t="shared" ca="1" si="9"/>
        <v>7.9492381222500061E-3</v>
      </c>
    </row>
    <row r="42" spans="2:22">
      <c r="B42" s="1" t="s">
        <v>21</v>
      </c>
      <c r="C42" t="s">
        <v>22</v>
      </c>
      <c r="D42" t="s">
        <v>197</v>
      </c>
      <c r="G42">
        <f t="shared" si="7"/>
        <v>4</v>
      </c>
      <c r="H42">
        <v>3</v>
      </c>
      <c r="I42">
        <f t="shared" si="4"/>
        <v>145</v>
      </c>
      <c r="J42">
        <f t="shared" si="0"/>
        <v>40</v>
      </c>
      <c r="K42" t="str" cm="1">
        <f t="array" aca="1" ref="K42" ca="1">RIGHT(INDIRECT("B"&amp;I42),9)</f>
        <v xml:space="preserve">  0.35691</v>
      </c>
      <c r="L42" t="str" cm="1">
        <f t="array" aca="1" ref="L42" ca="1">RIGHT(INDIRECT("D"&amp;I42+1),9)</f>
        <v xml:space="preserve"> 0.642186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       'Rlf']</v>
      </c>
      <c r="P42">
        <f t="shared" si="1"/>
        <v>40</v>
      </c>
      <c r="Q42" s="6" t="str">
        <f t="shared" ca="1" si="5"/>
        <v>Rlf</v>
      </c>
      <c r="R42">
        <f t="shared" ca="1" si="2"/>
        <v>0.35691000000000001</v>
      </c>
      <c r="S42">
        <f t="shared" ca="1" si="2"/>
        <v>0.64218600000000003</v>
      </c>
      <c r="T42">
        <f t="shared" ca="1" si="3"/>
        <v>-1</v>
      </c>
      <c r="U42">
        <f t="shared" ca="1" si="9"/>
        <v>0</v>
      </c>
      <c r="V42">
        <f t="shared" ca="1" si="9"/>
        <v>0</v>
      </c>
    </row>
    <row r="43" spans="2:22">
      <c r="B43" s="1" t="s">
        <v>24</v>
      </c>
      <c r="C43" t="s">
        <v>22</v>
      </c>
      <c r="D43">
        <v>-1</v>
      </c>
      <c r="G43">
        <f t="shared" si="7"/>
        <v>4</v>
      </c>
      <c r="H43">
        <v>2</v>
      </c>
      <c r="I43">
        <f t="shared" si="4"/>
        <v>149</v>
      </c>
      <c r="J43">
        <f t="shared" si="0"/>
        <v>41</v>
      </c>
      <c r="K43" t="str" cm="1">
        <f t="array" aca="1" ref="K43" ca="1">RIGHT(INDIRECT("B"&amp;I43),9)</f>
        <v xml:space="preserve">  0.35691</v>
      </c>
      <c r="L43" t="str" cm="1">
        <f t="array" aca="1" ref="L43" ca="1">RIGHT(INDIRECT("D"&amp;I43+1),9)</f>
        <v xml:space="preserve"> 0.642186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'Sw']</v>
      </c>
      <c r="P43">
        <f t="shared" si="1"/>
        <v>41</v>
      </c>
      <c r="Q43" s="6" t="str">
        <f t="shared" ca="1" si="5"/>
        <v>Sw</v>
      </c>
      <c r="R43">
        <f t="shared" ca="1" si="2"/>
        <v>0.35691000000000001</v>
      </c>
      <c r="S43">
        <f t="shared" ca="1" si="2"/>
        <v>0.64218600000000003</v>
      </c>
      <c r="T43">
        <f t="shared" ca="1" si="3"/>
        <v>-1</v>
      </c>
      <c r="U43">
        <f t="shared" ca="1" si="9"/>
        <v>0</v>
      </c>
      <c r="V43">
        <f t="shared" ca="1" si="9"/>
        <v>0</v>
      </c>
    </row>
    <row r="44" spans="2:22">
      <c r="B44" s="1" t="s">
        <v>154</v>
      </c>
      <c r="G44">
        <f t="shared" si="7"/>
        <v>3</v>
      </c>
      <c r="H44">
        <v>2</v>
      </c>
      <c r="I44">
        <f t="shared" si="4"/>
        <v>152</v>
      </c>
      <c r="J44">
        <f t="shared" si="0"/>
        <v>42</v>
      </c>
      <c r="K44" t="str" cm="1">
        <f t="array" aca="1" ref="K44" ca="1">RIGHT(INDIRECT("B"&amp;I44),9)</f>
        <v xml:space="preserve">  0.35691</v>
      </c>
      <c r="L44" t="str" cm="1">
        <f t="array" aca="1" ref="L44" ca="1">RIGHT(INDIRECT("D"&amp;I44+1),9)</f>
        <v xml:space="preserve"> 0.642186</v>
      </c>
      <c r="M44" cm="1">
        <f t="array" aca="1" ref="M44" ca="1">INDIRECT("D"&amp;I44+2)</f>
        <v>1</v>
      </c>
      <c r="N44" t="str" cm="1">
        <f t="array" aca="1" ref="N44" ca="1">INDIRECT(IF(H44=2,"E","B")&amp;I44+H44)</f>
        <v xml:space="preserve"> 'Sh']</v>
      </c>
      <c r="P44">
        <f t="shared" si="1"/>
        <v>42</v>
      </c>
      <c r="Q44" s="6" t="str">
        <f t="shared" ca="1" si="5"/>
        <v>Sh</v>
      </c>
      <c r="R44">
        <f t="shared" ca="1" si="2"/>
        <v>0.35691000000000001</v>
      </c>
      <c r="S44">
        <f t="shared" ca="1" si="2"/>
        <v>0.64218600000000003</v>
      </c>
      <c r="T44">
        <f t="shared" ca="1" si="3"/>
        <v>1</v>
      </c>
      <c r="U44">
        <f t="shared" ca="1" si="9"/>
        <v>0</v>
      </c>
      <c r="V44">
        <f t="shared" ca="1" si="9"/>
        <v>0</v>
      </c>
    </row>
    <row r="45" spans="2:22">
      <c r="B45" s="1" t="s">
        <v>176</v>
      </c>
      <c r="G45">
        <f t="shared" si="7"/>
        <v>3</v>
      </c>
      <c r="H45">
        <v>2</v>
      </c>
      <c r="I45">
        <f t="shared" si="4"/>
        <v>155</v>
      </c>
      <c r="J45">
        <f t="shared" si="0"/>
        <v>43</v>
      </c>
      <c r="K45" t="str" cm="1">
        <f t="array" aca="1" ref="K45" ca="1">RIGHT(INDIRECT("B"&amp;I45),9)</f>
        <v xml:space="preserve"> 0.351266</v>
      </c>
      <c r="L45" t="str" cm="1">
        <f t="array" aca="1" ref="L45" ca="1">RIGHT(INDIRECT("D"&amp;I45+1),9)</f>
        <v xml:space="preserve"> 0.648169</v>
      </c>
      <c r="M45" cm="1">
        <f t="array" aca="1" ref="M45" ca="1">INDIRECT("D"&amp;I45+2)</f>
        <v>1</v>
      </c>
      <c r="N45" t="str" cm="1">
        <f t="array" aca="1" ref="N45" ca="1">INDIRECT(IF(H45=2,"E","B")&amp;I45+H45)</f>
        <v xml:space="preserve"> 'Koc']</v>
      </c>
      <c r="P45">
        <f t="shared" si="1"/>
        <v>43</v>
      </c>
      <c r="Q45" s="6" t="str">
        <f t="shared" ca="1" si="5"/>
        <v>Koc</v>
      </c>
      <c r="R45">
        <f t="shared" ca="1" si="2"/>
        <v>0.35126600000000002</v>
      </c>
      <c r="S45">
        <f t="shared" ca="1" si="2"/>
        <v>0.648169</v>
      </c>
      <c r="T45">
        <f t="shared" ca="1" si="3"/>
        <v>1</v>
      </c>
      <c r="U45">
        <f t="shared" ca="1" si="9"/>
        <v>-8.4659999999999735E-3</v>
      </c>
      <c r="V45">
        <f t="shared" ca="1" si="9"/>
        <v>-7.5978116999999272E-5</v>
      </c>
    </row>
    <row r="46" spans="2:22">
      <c r="B46" s="1" t="s">
        <v>21</v>
      </c>
      <c r="C46" t="s">
        <v>22</v>
      </c>
      <c r="D46" t="s">
        <v>198</v>
      </c>
      <c r="G46">
        <f t="shared" si="7"/>
        <v>3</v>
      </c>
      <c r="H46">
        <v>3</v>
      </c>
      <c r="I46">
        <f t="shared" si="4"/>
        <v>158</v>
      </c>
      <c r="J46">
        <f t="shared" si="0"/>
        <v>44</v>
      </c>
      <c r="K46" t="str" cm="1">
        <f t="array" aca="1" ref="K46" ca="1">RIGHT(INDIRECT("B"&amp;I46),9)</f>
        <v xml:space="preserve"> 0.422593</v>
      </c>
      <c r="L46" t="str" cm="1">
        <f t="array" aca="1" ref="L46" ca="1">RIGHT(INDIRECT("D"&amp;I46+1),9)</f>
        <v xml:space="preserve"> 0.576836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       'WatHL']</v>
      </c>
      <c r="P46">
        <f t="shared" si="1"/>
        <v>44</v>
      </c>
      <c r="Q46" s="6" t="str">
        <f t="shared" ca="1" si="5"/>
        <v>WatHL</v>
      </c>
      <c r="R46">
        <f t="shared" ca="1" si="2"/>
        <v>0.422593</v>
      </c>
      <c r="S46">
        <f t="shared" ca="1" si="2"/>
        <v>0.57683600000000002</v>
      </c>
      <c r="T46">
        <f t="shared" ca="1" si="3"/>
        <v>1</v>
      </c>
      <c r="U46">
        <f t="shared" ca="1" si="9"/>
        <v>0.10699049999999996</v>
      </c>
      <c r="V46">
        <f t="shared" ca="1" si="9"/>
        <v>-1.1447930004749992E-2</v>
      </c>
    </row>
    <row r="47" spans="2:22">
      <c r="B47" s="1" t="s">
        <v>24</v>
      </c>
      <c r="C47" t="s">
        <v>22</v>
      </c>
      <c r="D47">
        <v>1</v>
      </c>
      <c r="E47" t="s">
        <v>84</v>
      </c>
      <c r="G47">
        <f t="shared" si="7"/>
        <v>4</v>
      </c>
      <c r="H47">
        <v>3</v>
      </c>
      <c r="I47">
        <f t="shared" si="4"/>
        <v>162</v>
      </c>
      <c r="J47">
        <f t="shared" si="0"/>
        <v>45</v>
      </c>
      <c r="K47" t="str" cm="1">
        <f t="array" aca="1" ref="K47" ca="1">RIGHT(INDIRECT("B"&amp;I47),9)</f>
        <v xml:space="preserve"> 0.422593</v>
      </c>
      <c r="L47" t="str" cm="1">
        <f t="array" aca="1" ref="L47" ca="1">RIGHT(INDIRECT("D"&amp;I47+1),9)</f>
        <v xml:space="preserve"> 0.576836</v>
      </c>
      <c r="M47" cm="1">
        <f t="array" aca="1" ref="M47" ca="1">INDIRECT("D"&amp;I47+2)</f>
        <v>1</v>
      </c>
      <c r="N47" t="str" cm="1">
        <f t="array" aca="1" ref="N47" ca="1">INDIRECT(IF(H47=2,"E","B")&amp;I47+H47)</f>
        <v xml:space="preserve">        'Aroot']</v>
      </c>
      <c r="P47">
        <f t="shared" si="1"/>
        <v>45</v>
      </c>
      <c r="Q47" s="6" t="str">
        <f t="shared" ca="1" si="5"/>
        <v>Aroot</v>
      </c>
      <c r="R47">
        <f t="shared" ca="1" si="2"/>
        <v>0.422593</v>
      </c>
      <c r="S47">
        <f t="shared" ca="1" si="2"/>
        <v>0.57683600000000002</v>
      </c>
      <c r="T47">
        <f t="shared" ca="1" si="3"/>
        <v>1</v>
      </c>
      <c r="U47">
        <f t="shared" ca="1" si="9"/>
        <v>0</v>
      </c>
      <c r="V47">
        <f t="shared" ca="1" si="9"/>
        <v>0</v>
      </c>
    </row>
    <row r="48" spans="2:22">
      <c r="B48" s="1" t="s">
        <v>176</v>
      </c>
      <c r="G48">
        <f t="shared" si="7"/>
        <v>4</v>
      </c>
      <c r="H48">
        <v>2</v>
      </c>
      <c r="I48">
        <f t="shared" si="4"/>
        <v>166</v>
      </c>
      <c r="J48">
        <f t="shared" si="0"/>
        <v>46</v>
      </c>
      <c r="K48" t="str" cm="1">
        <f t="array" aca="1" ref="K48" ca="1">RIGHT(INDIRECT("B"&amp;I48),9)</f>
        <v xml:space="preserve"> 0.422593</v>
      </c>
      <c r="L48" t="str" cm="1">
        <f t="array" aca="1" ref="L48" ca="1">RIGHT(INDIRECT("D"&amp;I48+1),9)</f>
        <v xml:space="preserve"> 0.576836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'Q']</v>
      </c>
      <c r="P48">
        <f t="shared" si="1"/>
        <v>46</v>
      </c>
      <c r="Q48" s="6" t="str">
        <f t="shared" ca="1" si="5"/>
        <v>Q</v>
      </c>
      <c r="R48">
        <f t="shared" ca="1" si="2"/>
        <v>0.422593</v>
      </c>
      <c r="S48">
        <f t="shared" ca="1" si="2"/>
        <v>0.57683600000000002</v>
      </c>
      <c r="T48">
        <f t="shared" ca="1" si="3"/>
        <v>1</v>
      </c>
      <c r="U48">
        <f t="shared" ca="1" si="9"/>
        <v>0</v>
      </c>
      <c r="V48">
        <f t="shared" ca="1" si="9"/>
        <v>0</v>
      </c>
    </row>
    <row r="49" spans="2:22">
      <c r="B49" s="1" t="s">
        <v>21</v>
      </c>
      <c r="C49" t="s">
        <v>22</v>
      </c>
      <c r="D49" t="s">
        <v>198</v>
      </c>
      <c r="G49">
        <f t="shared" si="7"/>
        <v>3</v>
      </c>
      <c r="H49">
        <v>3</v>
      </c>
      <c r="I49">
        <f t="shared" si="4"/>
        <v>169</v>
      </c>
      <c r="J49">
        <f t="shared" si="0"/>
        <v>47</v>
      </c>
      <c r="K49" t="str" cm="1">
        <f t="array" aca="1" ref="K49" ca="1">RIGHT(INDIRECT("B"&amp;I49),9)</f>
        <v xml:space="preserve"> 0.422593</v>
      </c>
      <c r="L49" t="str" cm="1">
        <f t="array" aca="1" ref="L49" ca="1">RIGHT(INDIRECT("D"&amp;I49+1),9)</f>
        <v xml:space="preserve"> 0.576836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       'kxw']</v>
      </c>
      <c r="P49">
        <f t="shared" si="1"/>
        <v>47</v>
      </c>
      <c r="Q49" s="6" t="str">
        <f t="shared" ca="1" si="5"/>
        <v>kxw</v>
      </c>
      <c r="R49">
        <f t="shared" ca="1" si="2"/>
        <v>0.422593</v>
      </c>
      <c r="S49">
        <f t="shared" ca="1" si="2"/>
        <v>0.57683600000000002</v>
      </c>
      <c r="T49">
        <f t="shared" ca="1" si="3"/>
        <v>-1</v>
      </c>
      <c r="U49">
        <f t="shared" ca="1" si="9"/>
        <v>0</v>
      </c>
      <c r="V49">
        <f t="shared" ca="1" si="9"/>
        <v>0</v>
      </c>
    </row>
    <row r="50" spans="2:22">
      <c r="B50" s="1" t="s">
        <v>24</v>
      </c>
      <c r="C50" t="s">
        <v>22</v>
      </c>
      <c r="D50">
        <v>-1</v>
      </c>
      <c r="G50">
        <f t="shared" si="7"/>
        <v>4</v>
      </c>
      <c r="H50">
        <v>2</v>
      </c>
      <c r="I50">
        <f t="shared" si="4"/>
        <v>173</v>
      </c>
      <c r="J50">
        <f t="shared" si="0"/>
        <v>48</v>
      </c>
      <c r="K50" t="str" cm="1">
        <f t="array" aca="1" ref="K50" ca="1">RIGHT(INDIRECT("B"&amp;I50),9)</f>
        <v xml:space="preserve"> 0.422593</v>
      </c>
      <c r="L50" t="str" cm="1">
        <f t="array" aca="1" ref="L50" ca="1">RIGHT(INDIRECT("D"&amp;I50+1),9)</f>
        <v xml:space="preserve"> 0.576836</v>
      </c>
      <c r="M50" cm="1">
        <f t="array" aca="1" ref="M50" ca="1">INDIRECT("D"&amp;I50+2)</f>
        <v>1</v>
      </c>
      <c r="N50" t="str" cm="1">
        <f t="array" aca="1" ref="N50" ca="1">INDIRECT(IF(H50=2,"E","B")&amp;I50+H50)</f>
        <v xml:space="preserve"> 'kwe']</v>
      </c>
      <c r="P50">
        <f t="shared" si="1"/>
        <v>48</v>
      </c>
      <c r="Q50" s="6" t="str">
        <f t="shared" ca="1" si="5"/>
        <v>kwe</v>
      </c>
      <c r="R50">
        <f t="shared" ca="1" si="2"/>
        <v>0.422593</v>
      </c>
      <c r="S50">
        <f t="shared" ca="1" si="2"/>
        <v>0.57683600000000002</v>
      </c>
      <c r="T50">
        <f t="shared" ca="1" si="3"/>
        <v>1</v>
      </c>
      <c r="U50">
        <f t="shared" ca="1" si="9"/>
        <v>0</v>
      </c>
      <c r="V50">
        <f t="shared" ca="1" si="9"/>
        <v>0</v>
      </c>
    </row>
    <row r="51" spans="2:22">
      <c r="B51" s="1" t="s">
        <v>199</v>
      </c>
      <c r="G51">
        <f t="shared" si="7"/>
        <v>3</v>
      </c>
      <c r="H51">
        <v>2</v>
      </c>
      <c r="I51">
        <f t="shared" si="4"/>
        <v>176</v>
      </c>
      <c r="J51">
        <f t="shared" si="0"/>
        <v>49</v>
      </c>
      <c r="K51" t="str" cm="1">
        <f t="array" aca="1" ref="K51" ca="1">RIGHT(INDIRECT("B"&amp;I51),9)</f>
        <v xml:space="preserve"> 0.422593</v>
      </c>
      <c r="L51" t="str" cm="1">
        <f t="array" aca="1" ref="L51" ca="1">RIGHT(INDIRECT("D"&amp;I51+1),9)</f>
        <v xml:space="preserve"> 0.576836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'Ks']</v>
      </c>
      <c r="P51">
        <f t="shared" si="1"/>
        <v>49</v>
      </c>
      <c r="Q51" s="6" t="str">
        <f t="shared" ca="1" si="5"/>
        <v>Ks</v>
      </c>
      <c r="R51">
        <f t="shared" ca="1" si="2"/>
        <v>0.422593</v>
      </c>
      <c r="S51">
        <f t="shared" ca="1" si="2"/>
        <v>0.57683600000000002</v>
      </c>
      <c r="T51">
        <f t="shared" ca="1" si="3"/>
        <v>-1</v>
      </c>
      <c r="U51">
        <f t="shared" ca="1" si="9"/>
        <v>0</v>
      </c>
      <c r="V51">
        <f t="shared" ca="1" si="9"/>
        <v>0</v>
      </c>
    </row>
    <row r="52" spans="2:22">
      <c r="B52" s="1" t="s">
        <v>177</v>
      </c>
      <c r="G52">
        <f t="shared" si="7"/>
        <v>3</v>
      </c>
      <c r="H52">
        <v>3</v>
      </c>
      <c r="I52">
        <f t="shared" si="4"/>
        <v>179</v>
      </c>
      <c r="J52">
        <f t="shared" si="0"/>
        <v>50</v>
      </c>
      <c r="K52" t="str" cm="1">
        <f t="array" aca="1" ref="K52" ca="1">RIGHT(INDIRECT("B"&amp;I52),9)</f>
        <v xml:space="preserve"> 0.422593</v>
      </c>
      <c r="L52" t="str" cm="1">
        <f t="array" aca="1" ref="L52" ca="1">RIGHT(INDIRECT("D"&amp;I52+1),9)</f>
        <v xml:space="preserve"> 0.576836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       'E_plas']</v>
      </c>
      <c r="P52">
        <f t="shared" si="1"/>
        <v>50</v>
      </c>
      <c r="Q52" s="6" t="str">
        <f t="shared" ca="1" si="5"/>
        <v>E_plas</v>
      </c>
      <c r="R52">
        <f t="shared" ca="1" si="2"/>
        <v>0.422593</v>
      </c>
      <c r="S52">
        <f t="shared" ca="1" si="2"/>
        <v>0.57683600000000002</v>
      </c>
      <c r="T52">
        <f t="shared" ca="1" si="3"/>
        <v>1</v>
      </c>
      <c r="U52">
        <f t="shared" ca="1" si="9"/>
        <v>0</v>
      </c>
      <c r="V52">
        <f t="shared" ca="1" si="9"/>
        <v>0</v>
      </c>
    </row>
    <row r="53" spans="2:22">
      <c r="B53" s="1" t="s">
        <v>21</v>
      </c>
      <c r="C53" t="s">
        <v>22</v>
      </c>
      <c r="D53" t="s">
        <v>200</v>
      </c>
      <c r="G53">
        <f t="shared" si="7"/>
        <v>4</v>
      </c>
      <c r="H53">
        <v>2</v>
      </c>
      <c r="I53">
        <f t="shared" si="4"/>
        <v>183</v>
      </c>
      <c r="J53">
        <f t="shared" si="0"/>
        <v>51</v>
      </c>
      <c r="K53" t="str" cm="1">
        <f t="array" aca="1" ref="K53" ca="1">RIGHT(INDIRECT("B"&amp;I53),9)</f>
        <v xml:space="preserve"> 0.422593</v>
      </c>
      <c r="L53" t="str" cm="1">
        <f t="array" aca="1" ref="L53" ca="1">RIGHT(INDIRECT("D"&amp;I53+1),9)</f>
        <v xml:space="preserve"> 0.576836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'Udx']</v>
      </c>
      <c r="P53">
        <f t="shared" si="1"/>
        <v>51</v>
      </c>
      <c r="Q53" s="6" t="str">
        <f t="shared" ca="1" si="5"/>
        <v>Udx</v>
      </c>
      <c r="R53">
        <f t="shared" ca="1" si="2"/>
        <v>0.422593</v>
      </c>
      <c r="S53">
        <f t="shared" ca="1" si="2"/>
        <v>0.57683600000000002</v>
      </c>
      <c r="T53">
        <f t="shared" ca="1" si="3"/>
        <v>1</v>
      </c>
      <c r="U53">
        <f t="shared" ref="U53:V59" ca="1" si="10">T53*(R53-R52)/(2/3)</f>
        <v>0</v>
      </c>
      <c r="V53">
        <f t="shared" ca="1" si="10"/>
        <v>0</v>
      </c>
    </row>
    <row r="54" spans="2:22">
      <c r="B54" s="1" t="s">
        <v>24</v>
      </c>
      <c r="C54" t="s">
        <v>22</v>
      </c>
      <c r="D54">
        <v>1</v>
      </c>
      <c r="E54" t="s">
        <v>43</v>
      </c>
      <c r="G54">
        <f t="shared" si="7"/>
        <v>3</v>
      </c>
      <c r="H54">
        <v>3</v>
      </c>
      <c r="I54">
        <f t="shared" si="4"/>
        <v>186</v>
      </c>
      <c r="J54">
        <f t="shared" si="0"/>
        <v>52</v>
      </c>
      <c r="K54" t="str" cm="1">
        <f t="array" aca="1" ref="K54" ca="1">RIGHT(INDIRECT("B"&amp;I54),9)</f>
        <v xml:space="preserve"> 0.422593</v>
      </c>
      <c r="L54" t="str" cm="1">
        <f t="array" aca="1" ref="L54" ca="1">RIGHT(INDIRECT("D"&amp;I54+1),9)</f>
        <v xml:space="preserve"> 0.576836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       'Urx']</v>
      </c>
      <c r="P54">
        <f t="shared" si="1"/>
        <v>52</v>
      </c>
      <c r="Q54" s="6" t="str">
        <f t="shared" ca="1" si="5"/>
        <v>Urx</v>
      </c>
      <c r="R54">
        <f t="shared" ca="1" si="2"/>
        <v>0.422593</v>
      </c>
      <c r="S54">
        <f t="shared" ca="1" si="2"/>
        <v>0.57683600000000002</v>
      </c>
      <c r="T54">
        <f t="shared" ca="1" si="3"/>
        <v>-1</v>
      </c>
      <c r="U54">
        <f t="shared" ca="1" si="10"/>
        <v>0</v>
      </c>
      <c r="V54">
        <f t="shared" ca="1" si="10"/>
        <v>0</v>
      </c>
    </row>
    <row r="55" spans="2:22">
      <c r="B55" s="1" t="s">
        <v>177</v>
      </c>
      <c r="G55">
        <f t="shared" si="7"/>
        <v>4</v>
      </c>
      <c r="H55">
        <v>3</v>
      </c>
      <c r="I55">
        <f t="shared" si="4"/>
        <v>190</v>
      </c>
      <c r="J55">
        <f t="shared" si="0"/>
        <v>53</v>
      </c>
      <c r="K55" t="str" cm="1">
        <f t="array" aca="1" ref="K55" ca="1">RIGHT(INDIRECT("B"&amp;I55),9)</f>
        <v xml:space="preserve"> 0.422593</v>
      </c>
      <c r="L55" t="str" cm="1">
        <f t="array" aca="1" ref="L55" ca="1">RIGHT(INDIRECT("D"&amp;I55+1),9)</f>
        <v xml:space="preserve"> 0.576836</v>
      </c>
      <c r="M55" cm="1">
        <f t="array" aca="1" ref="M55" ca="1">INDIRECT("D"&amp;I55+2)</f>
        <v>1</v>
      </c>
      <c r="N55" t="str" cm="1">
        <f t="array" aca="1" ref="N55" ca="1">INDIRECT(IF(H55=2,"E","B")&amp;I55+H55)</f>
        <v xml:space="preserve">        'lamb']</v>
      </c>
      <c r="P55">
        <f t="shared" si="1"/>
        <v>53</v>
      </c>
      <c r="Q55" s="6" t="str">
        <f t="shared" ca="1" si="5"/>
        <v>lamb</v>
      </c>
      <c r="R55">
        <f t="shared" ca="1" si="2"/>
        <v>0.422593</v>
      </c>
      <c r="S55">
        <f t="shared" ca="1" si="2"/>
        <v>0.57683600000000002</v>
      </c>
      <c r="T55">
        <f t="shared" ca="1" si="3"/>
        <v>1</v>
      </c>
      <c r="U55">
        <f t="shared" ca="1" si="10"/>
        <v>0</v>
      </c>
      <c r="V55">
        <f t="shared" ca="1" si="10"/>
        <v>0</v>
      </c>
    </row>
    <row r="56" spans="2:22">
      <c r="B56" s="1" t="s">
        <v>21</v>
      </c>
      <c r="C56" t="s">
        <v>22</v>
      </c>
      <c r="D56" t="s">
        <v>200</v>
      </c>
      <c r="G56">
        <f t="shared" si="7"/>
        <v>4</v>
      </c>
      <c r="H56">
        <v>3</v>
      </c>
      <c r="I56">
        <f t="shared" si="4"/>
        <v>194</v>
      </c>
      <c r="J56">
        <f t="shared" si="0"/>
        <v>54</v>
      </c>
      <c r="K56" t="str" cm="1">
        <f t="array" aca="1" ref="K56" ca="1">RIGHT(INDIRECT("B"&amp;I56),9)</f>
        <v xml:space="preserve"> 0.422593</v>
      </c>
      <c r="L56" t="str" cm="1">
        <f t="array" aca="1" ref="L56" ca="1">RIGHT(INDIRECT("D"&amp;I56+1),9)</f>
        <v xml:space="preserve"> 0.576836</v>
      </c>
      <c r="M56" cm="1">
        <f t="array" aca="1" ref="M56" ca="1">INDIRECT("D"&amp;I56+2)</f>
        <v>-1</v>
      </c>
      <c r="N56" t="str" cm="1">
        <f t="array" aca="1" ref="N56" ca="1">INDIRECT(IF(H56=2,"E","B")&amp;I56+H56)</f>
        <v xml:space="preserve">        'ksa']</v>
      </c>
      <c r="P56">
        <f t="shared" si="1"/>
        <v>54</v>
      </c>
      <c r="Q56" s="6" t="str">
        <f t="shared" ca="1" si="5"/>
        <v>ksa</v>
      </c>
      <c r="R56">
        <f t="shared" ca="1" si="2"/>
        <v>0.422593</v>
      </c>
      <c r="S56">
        <f t="shared" ca="1" si="2"/>
        <v>0.57683600000000002</v>
      </c>
      <c r="T56">
        <f t="shared" ca="1" si="3"/>
        <v>-1</v>
      </c>
      <c r="U56">
        <f t="shared" ca="1" si="10"/>
        <v>0</v>
      </c>
      <c r="V56">
        <f t="shared" ca="1" si="10"/>
        <v>0</v>
      </c>
    </row>
    <row r="57" spans="2:22">
      <c r="B57" s="1" t="s">
        <v>24</v>
      </c>
      <c r="C57" t="s">
        <v>22</v>
      </c>
      <c r="D57">
        <v>1</v>
      </c>
      <c r="E57" t="s">
        <v>132</v>
      </c>
      <c r="G57">
        <f t="shared" si="7"/>
        <v>4</v>
      </c>
      <c r="H57">
        <v>3</v>
      </c>
      <c r="I57">
        <f t="shared" si="4"/>
        <v>198</v>
      </c>
      <c r="J57">
        <f t="shared" si="0"/>
        <v>55</v>
      </c>
      <c r="K57" t="str" cm="1">
        <f t="array" aca="1" ref="K57" ca="1">RIGHT(INDIRECT("B"&amp;I57),9)</f>
        <v xml:space="preserve"> 0.422593</v>
      </c>
      <c r="L57" t="str" cm="1">
        <f t="array" aca="1" ref="L57" ca="1">RIGHT(INDIRECT("D"&amp;I57+1),9)</f>
        <v xml:space="preserve"> 0.576836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       'VFrootcyl']</v>
      </c>
      <c r="P57">
        <f t="shared" si="1"/>
        <v>55</v>
      </c>
      <c r="Q57" s="6" t="str">
        <f t="shared" ca="1" si="5"/>
        <v>VFrootcyl</v>
      </c>
      <c r="R57">
        <f t="shared" ca="1" si="2"/>
        <v>0.422593</v>
      </c>
      <c r="S57">
        <f t="shared" ca="1" si="2"/>
        <v>0.57683600000000002</v>
      </c>
      <c r="T57">
        <f t="shared" ca="1" si="3"/>
        <v>-1</v>
      </c>
      <c r="U57">
        <f t="shared" ca="1" si="10"/>
        <v>0</v>
      </c>
      <c r="V57">
        <f t="shared" ca="1" si="10"/>
        <v>0</v>
      </c>
    </row>
    <row r="58" spans="2:22">
      <c r="B58" s="1" t="s">
        <v>177</v>
      </c>
      <c r="G58">
        <f t="shared" si="7"/>
        <v>4</v>
      </c>
      <c r="H58">
        <v>3</v>
      </c>
      <c r="I58">
        <f t="shared" si="4"/>
        <v>202</v>
      </c>
      <c r="J58">
        <f t="shared" si="0"/>
        <v>56</v>
      </c>
      <c r="K58" t="str" cm="1">
        <f t="array" aca="1" ref="K58" ca="1">RIGHT(INDIRECT("B"&amp;I58),9)</f>
        <v xml:space="preserve"> 0.422627</v>
      </c>
      <c r="L58" t="str" cm="1">
        <f t="array" aca="1" ref="L58" ca="1">RIGHT(INDIRECT("D"&amp;I58+1),9)</f>
        <v xml:space="preserve">  0.57684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       'Beta']</v>
      </c>
      <c r="P58">
        <f t="shared" si="1"/>
        <v>56</v>
      </c>
      <c r="Q58" s="6" t="str">
        <f t="shared" ca="1" si="5"/>
        <v>Beta</v>
      </c>
      <c r="R58">
        <f t="shared" ca="1" si="2"/>
        <v>0.42262699999999997</v>
      </c>
      <c r="S58">
        <f t="shared" ca="1" si="2"/>
        <v>0.57684000000000002</v>
      </c>
      <c r="T58">
        <f t="shared" ca="1" si="3"/>
        <v>-1</v>
      </c>
      <c r="U58">
        <f t="shared" ca="1" si="10"/>
        <v>-5.0999999999967738E-5</v>
      </c>
      <c r="V58">
        <f t="shared" ca="1" si="10"/>
        <v>-3.0600000000011247E-10</v>
      </c>
    </row>
    <row r="59" spans="2:22">
      <c r="B59" s="1" t="s">
        <v>21</v>
      </c>
      <c r="C59" t="s">
        <v>22</v>
      </c>
      <c r="D59" t="s">
        <v>201</v>
      </c>
      <c r="G59">
        <f t="shared" si="7"/>
        <v>4</v>
      </c>
      <c r="H59">
        <v>2</v>
      </c>
      <c r="I59">
        <f t="shared" si="4"/>
        <v>206</v>
      </c>
      <c r="J59">
        <f t="shared" si="0"/>
        <v>57</v>
      </c>
      <c r="K59" t="str" cm="1">
        <f t="array" aca="1" ref="K59" ca="1">RIGHT(INDIRECT("B"&amp;I59),9)</f>
        <v xml:space="preserve"> 0.394665</v>
      </c>
      <c r="L59" t="str" cm="1">
        <f t="array" aca="1" ref="L59" ca="1">RIGHT(INDIRECT("D"&amp;I59+1),9)</f>
        <v xml:space="preserve"> 0.604807</v>
      </c>
      <c r="M59" cm="1">
        <f t="array" aca="1" ref="M59" ca="1">INDIRECT("D"&amp;I59+2)</f>
        <v>-1</v>
      </c>
      <c r="N59" t="str" cm="1">
        <f t="array" aca="1" ref="N59" ca="1">INDIRECT(IF(H59=2,"E","B")&amp;I59+H59)</f>
        <v xml:space="preserve"> 'Ea']]</v>
      </c>
      <c r="P59">
        <f t="shared" si="1"/>
        <v>57</v>
      </c>
      <c r="Q59" s="6" t="str">
        <f t="shared" ca="1" si="5"/>
        <v>Ea</v>
      </c>
      <c r="R59">
        <f t="shared" ca="1" si="2"/>
        <v>0.39466499999999999</v>
      </c>
      <c r="S59">
        <f t="shared" ca="1" si="2"/>
        <v>0.60480699999999998</v>
      </c>
      <c r="T59">
        <f t="shared" ca="1" si="3"/>
        <v>-1</v>
      </c>
      <c r="U59">
        <f t="shared" ca="1" si="10"/>
        <v>4.194299999999998E-2</v>
      </c>
      <c r="V59">
        <f t="shared" ca="1" si="10"/>
        <v>1.7595298214999971E-3</v>
      </c>
    </row>
    <row r="60" spans="2:22">
      <c r="B60" s="1" t="s">
        <v>24</v>
      </c>
      <c r="C60" t="s">
        <v>22</v>
      </c>
      <c r="D60">
        <v>-1</v>
      </c>
    </row>
    <row r="61" spans="2:22">
      <c r="B61" s="1" t="s">
        <v>32</v>
      </c>
    </row>
    <row r="62" spans="2:22">
      <c r="B62" s="1" t="s">
        <v>177</v>
      </c>
    </row>
    <row r="63" spans="2:22">
      <c r="B63" s="1" t="s">
        <v>21</v>
      </c>
      <c r="C63" t="s">
        <v>22</v>
      </c>
      <c r="D63" t="s">
        <v>201</v>
      </c>
    </row>
    <row r="64" spans="2:22">
      <c r="B64" s="1" t="s">
        <v>24</v>
      </c>
      <c r="C64" t="s">
        <v>22</v>
      </c>
      <c r="D64">
        <v>1</v>
      </c>
    </row>
    <row r="65" spans="2:5">
      <c r="B65" s="1" t="s">
        <v>28</v>
      </c>
    </row>
    <row r="66" spans="2:5">
      <c r="B66" s="1" t="s">
        <v>177</v>
      </c>
    </row>
    <row r="67" spans="2:5">
      <c r="B67" s="1" t="s">
        <v>21</v>
      </c>
      <c r="C67" t="s">
        <v>22</v>
      </c>
      <c r="D67" t="s">
        <v>201</v>
      </c>
    </row>
    <row r="68" spans="2:5">
      <c r="B68" s="1" t="s">
        <v>24</v>
      </c>
      <c r="C68" t="s">
        <v>22</v>
      </c>
      <c r="D68">
        <v>1</v>
      </c>
      <c r="E68" t="s">
        <v>71</v>
      </c>
    </row>
    <row r="69" spans="2:5">
      <c r="B69" s="1" t="s">
        <v>177</v>
      </c>
    </row>
    <row r="70" spans="2:5">
      <c r="B70" s="1" t="s">
        <v>21</v>
      </c>
      <c r="C70" t="s">
        <v>22</v>
      </c>
      <c r="D70" t="s">
        <v>201</v>
      </c>
    </row>
    <row r="71" spans="2:5">
      <c r="B71" s="1" t="s">
        <v>24</v>
      </c>
      <c r="C71" t="s">
        <v>22</v>
      </c>
      <c r="D71">
        <v>-1</v>
      </c>
    </row>
    <row r="72" spans="2:5">
      <c r="B72" s="1" t="s">
        <v>48</v>
      </c>
    </row>
    <row r="73" spans="2:5">
      <c r="B73" s="1" t="s">
        <v>178</v>
      </c>
    </row>
    <row r="74" spans="2:5">
      <c r="B74" s="1" t="s">
        <v>21</v>
      </c>
      <c r="C74" t="s">
        <v>22</v>
      </c>
      <c r="D74" t="s">
        <v>202</v>
      </c>
    </row>
    <row r="75" spans="2:5">
      <c r="B75" s="1" t="s">
        <v>24</v>
      </c>
      <c r="C75" t="s">
        <v>22</v>
      </c>
      <c r="D75">
        <v>-1</v>
      </c>
    </row>
    <row r="76" spans="2:5">
      <c r="B76" s="1" t="s">
        <v>57</v>
      </c>
    </row>
    <row r="77" spans="2:5">
      <c r="B77" s="1" t="s">
        <v>178</v>
      </c>
    </row>
    <row r="78" spans="2:5">
      <c r="B78" s="1" t="s">
        <v>21</v>
      </c>
      <c r="C78" t="s">
        <v>22</v>
      </c>
      <c r="D78" t="s">
        <v>202</v>
      </c>
    </row>
    <row r="79" spans="2:5">
      <c r="B79" s="1" t="s">
        <v>24</v>
      </c>
      <c r="C79" t="s">
        <v>22</v>
      </c>
      <c r="D79">
        <v>-1</v>
      </c>
    </row>
    <row r="80" spans="2:5">
      <c r="B80" s="1" t="s">
        <v>50</v>
      </c>
    </row>
    <row r="81" spans="2:5">
      <c r="B81" s="1" t="s">
        <v>179</v>
      </c>
    </row>
    <row r="82" spans="2:5">
      <c r="B82" s="1" t="s">
        <v>21</v>
      </c>
      <c r="C82" t="s">
        <v>22</v>
      </c>
      <c r="D82" t="s">
        <v>203</v>
      </c>
    </row>
    <row r="83" spans="2:5">
      <c r="B83" s="1" t="s">
        <v>24</v>
      </c>
      <c r="C83" t="s">
        <v>22</v>
      </c>
      <c r="D83">
        <v>-1</v>
      </c>
    </row>
    <row r="84" spans="2:5">
      <c r="B84" s="1" t="s">
        <v>59</v>
      </c>
    </row>
    <row r="85" spans="2:5">
      <c r="B85" s="1" t="s">
        <v>179</v>
      </c>
    </row>
    <row r="86" spans="2:5">
      <c r="B86" s="1" t="s">
        <v>21</v>
      </c>
      <c r="C86" t="s">
        <v>22</v>
      </c>
      <c r="D86" t="s">
        <v>203</v>
      </c>
    </row>
    <row r="87" spans="2:5">
      <c r="B87" s="1" t="s">
        <v>24</v>
      </c>
      <c r="C87" t="s">
        <v>22</v>
      </c>
      <c r="D87">
        <v>1</v>
      </c>
      <c r="E87" t="s">
        <v>81</v>
      </c>
    </row>
    <row r="88" spans="2:5">
      <c r="B88" s="1" t="s">
        <v>180</v>
      </c>
    </row>
    <row r="89" spans="2:5">
      <c r="B89" s="1" t="s">
        <v>21</v>
      </c>
      <c r="C89" t="s">
        <v>22</v>
      </c>
      <c r="D89" t="s">
        <v>204</v>
      </c>
    </row>
    <row r="90" spans="2:5">
      <c r="B90" s="1" t="s">
        <v>24</v>
      </c>
      <c r="C90" t="s">
        <v>22</v>
      </c>
      <c r="D90">
        <v>1</v>
      </c>
    </row>
    <row r="91" spans="2:5">
      <c r="B91" s="1" t="s">
        <v>86</v>
      </c>
    </row>
    <row r="92" spans="2:5">
      <c r="B92" s="1" t="s">
        <v>180</v>
      </c>
    </row>
    <row r="93" spans="2:5">
      <c r="B93" s="1" t="s">
        <v>21</v>
      </c>
      <c r="C93" t="s">
        <v>22</v>
      </c>
      <c r="D93" t="s">
        <v>204</v>
      </c>
    </row>
    <row r="94" spans="2:5">
      <c r="B94" s="1" t="s">
        <v>24</v>
      </c>
      <c r="C94" t="s">
        <v>22</v>
      </c>
      <c r="D94">
        <v>-1</v>
      </c>
    </row>
    <row r="95" spans="2:5">
      <c r="B95" s="1" t="s">
        <v>205</v>
      </c>
    </row>
    <row r="96" spans="2:5">
      <c r="B96" s="1" t="s">
        <v>181</v>
      </c>
    </row>
    <row r="97" spans="2:5">
      <c r="B97" s="1" t="s">
        <v>21</v>
      </c>
      <c r="C97" t="s">
        <v>22</v>
      </c>
      <c r="D97" t="s">
        <v>206</v>
      </c>
    </row>
    <row r="98" spans="2:5">
      <c r="B98" s="1" t="s">
        <v>24</v>
      </c>
      <c r="C98" t="s">
        <v>22</v>
      </c>
      <c r="D98">
        <v>1</v>
      </c>
    </row>
    <row r="99" spans="2:5">
      <c r="B99" s="1" t="s">
        <v>98</v>
      </c>
    </row>
    <row r="100" spans="2:5">
      <c r="B100" s="1" t="s">
        <v>181</v>
      </c>
    </row>
    <row r="101" spans="2:5">
      <c r="B101" s="1" t="s">
        <v>21</v>
      </c>
      <c r="C101" t="s">
        <v>22</v>
      </c>
      <c r="D101" t="s">
        <v>206</v>
      </c>
    </row>
    <row r="102" spans="2:5">
      <c r="B102" s="1" t="s">
        <v>24</v>
      </c>
      <c r="C102" t="s">
        <v>22</v>
      </c>
      <c r="D102">
        <v>-1</v>
      </c>
    </row>
    <row r="103" spans="2:5">
      <c r="B103" s="1" t="s">
        <v>93</v>
      </c>
    </row>
    <row r="104" spans="2:5">
      <c r="B104" s="1" t="s">
        <v>181</v>
      </c>
    </row>
    <row r="105" spans="2:5">
      <c r="B105" s="1" t="s">
        <v>21</v>
      </c>
      <c r="C105" t="s">
        <v>22</v>
      </c>
      <c r="D105" t="s">
        <v>206</v>
      </c>
    </row>
    <row r="106" spans="2:5">
      <c r="B106" s="1" t="s">
        <v>24</v>
      </c>
      <c r="C106" t="s">
        <v>22</v>
      </c>
      <c r="D106">
        <v>1</v>
      </c>
    </row>
    <row r="107" spans="2:5">
      <c r="B107" s="1" t="s">
        <v>83</v>
      </c>
    </row>
    <row r="108" spans="2:5">
      <c r="B108" s="1" t="s">
        <v>182</v>
      </c>
    </row>
    <row r="109" spans="2:5">
      <c r="B109" s="1" t="s">
        <v>21</v>
      </c>
      <c r="C109" t="s">
        <v>22</v>
      </c>
      <c r="D109" t="s">
        <v>207</v>
      </c>
    </row>
    <row r="110" spans="2:5">
      <c r="B110" s="1" t="s">
        <v>24</v>
      </c>
      <c r="C110" t="s">
        <v>22</v>
      </c>
      <c r="D110">
        <v>1</v>
      </c>
      <c r="E110" t="s">
        <v>78</v>
      </c>
    </row>
    <row r="111" spans="2:5">
      <c r="B111" s="1" t="s">
        <v>182</v>
      </c>
    </row>
    <row r="112" spans="2:5">
      <c r="B112" s="1" t="s">
        <v>21</v>
      </c>
      <c r="C112" t="s">
        <v>22</v>
      </c>
      <c r="D112" t="s">
        <v>207</v>
      </c>
    </row>
    <row r="113" spans="2:5">
      <c r="B113" s="1" t="s">
        <v>24</v>
      </c>
      <c r="C113" t="s">
        <v>22</v>
      </c>
      <c r="D113">
        <v>1</v>
      </c>
    </row>
    <row r="114" spans="2:5">
      <c r="B114" s="1" t="s">
        <v>56</v>
      </c>
    </row>
    <row r="115" spans="2:5">
      <c r="B115" s="1" t="s">
        <v>182</v>
      </c>
    </row>
    <row r="116" spans="2:5">
      <c r="B116" s="1" t="s">
        <v>21</v>
      </c>
      <c r="C116" t="s">
        <v>22</v>
      </c>
      <c r="D116" t="s">
        <v>207</v>
      </c>
    </row>
    <row r="117" spans="2:5">
      <c r="B117" s="1" t="s">
        <v>24</v>
      </c>
      <c r="C117" t="s">
        <v>22</v>
      </c>
      <c r="D117">
        <v>1</v>
      </c>
      <c r="E117" t="s">
        <v>208</v>
      </c>
    </row>
    <row r="118" spans="2:5">
      <c r="B118" s="1" t="s">
        <v>182</v>
      </c>
    </row>
    <row r="119" spans="2:5">
      <c r="B119" s="1" t="s">
        <v>21</v>
      </c>
      <c r="C119" t="s">
        <v>22</v>
      </c>
      <c r="D119" t="s">
        <v>207</v>
      </c>
    </row>
    <row r="120" spans="2:5">
      <c r="B120" s="1" t="s">
        <v>24</v>
      </c>
      <c r="C120" t="s">
        <v>22</v>
      </c>
      <c r="D120">
        <v>1</v>
      </c>
    </row>
    <row r="121" spans="2:5">
      <c r="B121" s="1" t="s">
        <v>45</v>
      </c>
    </row>
    <row r="122" spans="2:5">
      <c r="B122" s="1" t="s">
        <v>182</v>
      </c>
    </row>
    <row r="123" spans="2:5">
      <c r="B123" s="1" t="s">
        <v>21</v>
      </c>
      <c r="C123" t="s">
        <v>22</v>
      </c>
      <c r="D123" t="s">
        <v>207</v>
      </c>
    </row>
    <row r="124" spans="2:5">
      <c r="B124" s="1" t="s">
        <v>24</v>
      </c>
      <c r="C124" t="s">
        <v>22</v>
      </c>
      <c r="D124">
        <v>1</v>
      </c>
    </row>
    <row r="125" spans="2:5">
      <c r="B125" s="1" t="s">
        <v>52</v>
      </c>
    </row>
    <row r="126" spans="2:5">
      <c r="B126" s="1" t="s">
        <v>183</v>
      </c>
    </row>
    <row r="127" spans="2:5">
      <c r="B127" s="1" t="s">
        <v>21</v>
      </c>
      <c r="C127" t="s">
        <v>22</v>
      </c>
      <c r="D127" t="s">
        <v>209</v>
      </c>
    </row>
    <row r="128" spans="2:5">
      <c r="B128" s="1" t="s">
        <v>24</v>
      </c>
      <c r="C128" t="s">
        <v>22</v>
      </c>
      <c r="D128">
        <v>-1</v>
      </c>
      <c r="E128" t="s">
        <v>41</v>
      </c>
    </row>
    <row r="129" spans="2:4">
      <c r="B129" s="1" t="s">
        <v>183</v>
      </c>
    </row>
    <row r="130" spans="2:4">
      <c r="B130" s="1" t="s">
        <v>21</v>
      </c>
      <c r="C130" t="s">
        <v>22</v>
      </c>
      <c r="D130" t="s">
        <v>210</v>
      </c>
    </row>
    <row r="131" spans="2:4">
      <c r="B131" s="1" t="s">
        <v>24</v>
      </c>
      <c r="C131" t="s">
        <v>22</v>
      </c>
      <c r="D131">
        <v>-1</v>
      </c>
    </row>
    <row r="132" spans="2:4">
      <c r="B132" s="1" t="s">
        <v>26</v>
      </c>
    </row>
    <row r="133" spans="2:4">
      <c r="B133" s="1" t="s">
        <v>183</v>
      </c>
    </row>
    <row r="134" spans="2:4">
      <c r="B134" s="1" t="s">
        <v>21</v>
      </c>
      <c r="C134" t="s">
        <v>22</v>
      </c>
      <c r="D134" t="s">
        <v>210</v>
      </c>
    </row>
    <row r="135" spans="2:4">
      <c r="B135" s="1" t="s">
        <v>24</v>
      </c>
      <c r="C135" t="s">
        <v>22</v>
      </c>
      <c r="D135">
        <v>-1</v>
      </c>
    </row>
    <row r="136" spans="2:4">
      <c r="B136" s="1" t="s">
        <v>55</v>
      </c>
    </row>
    <row r="137" spans="2:4">
      <c r="B137" s="1" t="s">
        <v>183</v>
      </c>
    </row>
    <row r="138" spans="2:4">
      <c r="B138" s="1" t="s">
        <v>21</v>
      </c>
      <c r="C138" t="s">
        <v>22</v>
      </c>
      <c r="D138" t="s">
        <v>210</v>
      </c>
    </row>
    <row r="139" spans="2:4">
      <c r="B139" s="1" t="s">
        <v>24</v>
      </c>
      <c r="C139" t="s">
        <v>22</v>
      </c>
      <c r="D139">
        <v>-1</v>
      </c>
    </row>
    <row r="140" spans="2:4">
      <c r="B140" s="1" t="s">
        <v>90</v>
      </c>
    </row>
    <row r="141" spans="2:4">
      <c r="B141" s="1" t="s">
        <v>184</v>
      </c>
    </row>
    <row r="142" spans="2:4">
      <c r="B142" s="1" t="s">
        <v>21</v>
      </c>
      <c r="C142" t="s">
        <v>22</v>
      </c>
      <c r="D142" t="s">
        <v>211</v>
      </c>
    </row>
    <row r="143" spans="2:4">
      <c r="B143" s="1" t="s">
        <v>24</v>
      </c>
      <c r="C143" t="s">
        <v>22</v>
      </c>
      <c r="D143">
        <v>-1</v>
      </c>
    </row>
    <row r="144" spans="2:4">
      <c r="B144" s="1" t="s">
        <v>67</v>
      </c>
    </row>
    <row r="145" spans="2:5">
      <c r="B145" s="1" t="s">
        <v>184</v>
      </c>
    </row>
    <row r="146" spans="2:5">
      <c r="B146" s="1" t="s">
        <v>21</v>
      </c>
      <c r="C146" t="s">
        <v>22</v>
      </c>
      <c r="D146" t="s">
        <v>211</v>
      </c>
    </row>
    <row r="147" spans="2:5">
      <c r="B147" s="1" t="s">
        <v>24</v>
      </c>
      <c r="C147" t="s">
        <v>22</v>
      </c>
      <c r="D147">
        <v>-1</v>
      </c>
    </row>
    <row r="148" spans="2:5">
      <c r="B148" s="1" t="s">
        <v>212</v>
      </c>
    </row>
    <row r="149" spans="2:5">
      <c r="B149" s="1" t="s">
        <v>184</v>
      </c>
    </row>
    <row r="150" spans="2:5">
      <c r="B150" s="1" t="s">
        <v>21</v>
      </c>
      <c r="C150" t="s">
        <v>22</v>
      </c>
      <c r="D150" t="s">
        <v>211</v>
      </c>
    </row>
    <row r="151" spans="2:5">
      <c r="B151" s="1" t="s">
        <v>24</v>
      </c>
      <c r="C151" t="s">
        <v>22</v>
      </c>
      <c r="D151">
        <v>-1</v>
      </c>
      <c r="E151" t="s">
        <v>34</v>
      </c>
    </row>
    <row r="152" spans="2:5">
      <c r="B152" s="1" t="s">
        <v>184</v>
      </c>
    </row>
    <row r="153" spans="2:5">
      <c r="B153" s="1" t="s">
        <v>21</v>
      </c>
      <c r="C153" t="s">
        <v>22</v>
      </c>
      <c r="D153" t="s">
        <v>211</v>
      </c>
    </row>
    <row r="154" spans="2:5">
      <c r="B154" s="1" t="s">
        <v>24</v>
      </c>
      <c r="C154" t="s">
        <v>22</v>
      </c>
      <c r="D154">
        <v>1</v>
      </c>
      <c r="E154" t="s">
        <v>62</v>
      </c>
    </row>
    <row r="155" spans="2:5">
      <c r="B155" s="1" t="s">
        <v>185</v>
      </c>
    </row>
    <row r="156" spans="2:5">
      <c r="B156" s="1" t="s">
        <v>21</v>
      </c>
      <c r="C156" t="s">
        <v>22</v>
      </c>
      <c r="D156" t="s">
        <v>213</v>
      </c>
    </row>
    <row r="157" spans="2:5">
      <c r="B157" s="1" t="s">
        <v>24</v>
      </c>
      <c r="C157" t="s">
        <v>22</v>
      </c>
      <c r="D157">
        <v>1</v>
      </c>
      <c r="E157" t="s">
        <v>159</v>
      </c>
    </row>
    <row r="158" spans="2:5">
      <c r="B158" s="1" t="s">
        <v>186</v>
      </c>
    </row>
    <row r="159" spans="2:5">
      <c r="B159" s="1" t="s">
        <v>21</v>
      </c>
      <c r="C159" t="s">
        <v>22</v>
      </c>
      <c r="D159" t="s">
        <v>214</v>
      </c>
    </row>
    <row r="160" spans="2:5">
      <c r="B160" s="1" t="s">
        <v>24</v>
      </c>
      <c r="C160" t="s">
        <v>22</v>
      </c>
      <c r="D160">
        <v>1</v>
      </c>
    </row>
    <row r="161" spans="2:5">
      <c r="B161" s="1" t="s">
        <v>30</v>
      </c>
    </row>
    <row r="162" spans="2:5">
      <c r="B162" s="1" t="s">
        <v>186</v>
      </c>
    </row>
    <row r="163" spans="2:5">
      <c r="B163" s="1" t="s">
        <v>21</v>
      </c>
      <c r="C163" t="s">
        <v>22</v>
      </c>
      <c r="D163" t="s">
        <v>214</v>
      </c>
    </row>
    <row r="164" spans="2:5">
      <c r="B164" s="1" t="s">
        <v>24</v>
      </c>
      <c r="C164" t="s">
        <v>22</v>
      </c>
      <c r="D164">
        <v>1</v>
      </c>
    </row>
    <row r="165" spans="2:5">
      <c r="B165" s="1" t="s">
        <v>64</v>
      </c>
    </row>
    <row r="166" spans="2:5">
      <c r="B166" s="1" t="s">
        <v>186</v>
      </c>
    </row>
    <row r="167" spans="2:5">
      <c r="B167" s="1" t="s">
        <v>21</v>
      </c>
      <c r="C167" t="s">
        <v>22</v>
      </c>
      <c r="D167" t="s">
        <v>214</v>
      </c>
    </row>
    <row r="168" spans="2:5">
      <c r="B168" s="1" t="s">
        <v>24</v>
      </c>
      <c r="C168" t="s">
        <v>22</v>
      </c>
      <c r="D168">
        <v>1</v>
      </c>
      <c r="E168" t="s">
        <v>44</v>
      </c>
    </row>
    <row r="169" spans="2:5">
      <c r="B169" s="1" t="s">
        <v>186</v>
      </c>
    </row>
    <row r="170" spans="2:5">
      <c r="B170" s="1" t="s">
        <v>21</v>
      </c>
      <c r="C170" t="s">
        <v>22</v>
      </c>
      <c r="D170" t="s">
        <v>214</v>
      </c>
    </row>
    <row r="171" spans="2:5">
      <c r="B171" s="1" t="s">
        <v>24</v>
      </c>
      <c r="C171" t="s">
        <v>22</v>
      </c>
      <c r="D171">
        <v>-1</v>
      </c>
    </row>
    <row r="172" spans="2:5">
      <c r="B172" s="1" t="s">
        <v>163</v>
      </c>
    </row>
    <row r="173" spans="2:5">
      <c r="B173" s="1" t="s">
        <v>186</v>
      </c>
    </row>
    <row r="174" spans="2:5">
      <c r="B174" s="1" t="s">
        <v>21</v>
      </c>
      <c r="C174" t="s">
        <v>22</v>
      </c>
      <c r="D174" t="s">
        <v>214</v>
      </c>
    </row>
    <row r="175" spans="2:5">
      <c r="B175" s="1" t="s">
        <v>24</v>
      </c>
      <c r="C175" t="s">
        <v>22</v>
      </c>
      <c r="D175">
        <v>1</v>
      </c>
      <c r="E175" t="s">
        <v>49</v>
      </c>
    </row>
    <row r="176" spans="2:5">
      <c r="B176" s="1" t="s">
        <v>186</v>
      </c>
    </row>
    <row r="177" spans="2:5">
      <c r="B177" s="1" t="s">
        <v>21</v>
      </c>
      <c r="C177" t="s">
        <v>22</v>
      </c>
      <c r="D177" t="s">
        <v>214</v>
      </c>
    </row>
    <row r="178" spans="2:5">
      <c r="B178" s="1" t="s">
        <v>24</v>
      </c>
      <c r="C178" t="s">
        <v>22</v>
      </c>
      <c r="D178">
        <v>-1</v>
      </c>
      <c r="E178" t="s">
        <v>99</v>
      </c>
    </row>
    <row r="179" spans="2:5">
      <c r="B179" s="1" t="s">
        <v>186</v>
      </c>
    </row>
    <row r="180" spans="2:5">
      <c r="B180" s="1" t="s">
        <v>21</v>
      </c>
      <c r="C180" t="s">
        <v>22</v>
      </c>
      <c r="D180" t="s">
        <v>214</v>
      </c>
    </row>
    <row r="181" spans="2:5">
      <c r="B181" s="1" t="s">
        <v>24</v>
      </c>
      <c r="C181" t="s">
        <v>22</v>
      </c>
      <c r="D181">
        <v>1</v>
      </c>
    </row>
    <row r="182" spans="2:5">
      <c r="B182" s="1" t="s">
        <v>47</v>
      </c>
    </row>
    <row r="183" spans="2:5">
      <c r="B183" s="1" t="s">
        <v>186</v>
      </c>
    </row>
    <row r="184" spans="2:5">
      <c r="B184" s="1" t="s">
        <v>21</v>
      </c>
      <c r="C184" t="s">
        <v>22</v>
      </c>
      <c r="D184" t="s">
        <v>214</v>
      </c>
    </row>
    <row r="185" spans="2:5">
      <c r="B185" s="1" t="s">
        <v>24</v>
      </c>
      <c r="C185" t="s">
        <v>22</v>
      </c>
      <c r="D185">
        <v>1</v>
      </c>
      <c r="E185" t="s">
        <v>215</v>
      </c>
    </row>
    <row r="186" spans="2:5">
      <c r="B186" s="1" t="s">
        <v>186</v>
      </c>
    </row>
    <row r="187" spans="2:5">
      <c r="B187" s="1" t="s">
        <v>21</v>
      </c>
      <c r="C187" t="s">
        <v>22</v>
      </c>
      <c r="D187" t="s">
        <v>214</v>
      </c>
    </row>
    <row r="188" spans="2:5">
      <c r="B188" s="1" t="s">
        <v>24</v>
      </c>
      <c r="C188" t="s">
        <v>22</v>
      </c>
      <c r="D188">
        <v>-1</v>
      </c>
    </row>
    <row r="189" spans="2:5">
      <c r="B189" s="1" t="s">
        <v>46</v>
      </c>
    </row>
    <row r="190" spans="2:5">
      <c r="B190" s="1" t="s">
        <v>186</v>
      </c>
    </row>
    <row r="191" spans="2:5">
      <c r="B191" s="1" t="s">
        <v>21</v>
      </c>
      <c r="C191" t="s">
        <v>22</v>
      </c>
      <c r="D191" t="s">
        <v>214</v>
      </c>
    </row>
    <row r="192" spans="2:5">
      <c r="B192" s="1" t="s">
        <v>24</v>
      </c>
      <c r="C192" t="s">
        <v>22</v>
      </c>
      <c r="D192">
        <v>1</v>
      </c>
    </row>
    <row r="193" spans="2:5">
      <c r="B193" s="1" t="s">
        <v>54</v>
      </c>
    </row>
    <row r="194" spans="2:5">
      <c r="B194" s="1" t="s">
        <v>186</v>
      </c>
    </row>
    <row r="195" spans="2:5">
      <c r="B195" s="1" t="s">
        <v>21</v>
      </c>
      <c r="C195" t="s">
        <v>22</v>
      </c>
      <c r="D195" t="s">
        <v>214</v>
      </c>
    </row>
    <row r="196" spans="2:5">
      <c r="B196" s="1" t="s">
        <v>24</v>
      </c>
      <c r="C196" t="s">
        <v>22</v>
      </c>
      <c r="D196">
        <v>-1</v>
      </c>
    </row>
    <row r="197" spans="2:5">
      <c r="B197" s="1" t="s">
        <v>140</v>
      </c>
    </row>
    <row r="198" spans="2:5">
      <c r="B198" s="1" t="s">
        <v>186</v>
      </c>
    </row>
    <row r="199" spans="2:5">
      <c r="B199" s="1" t="s">
        <v>21</v>
      </c>
      <c r="C199" t="s">
        <v>22</v>
      </c>
      <c r="D199" t="s">
        <v>214</v>
      </c>
    </row>
    <row r="200" spans="2:5">
      <c r="B200" s="1" t="s">
        <v>24</v>
      </c>
      <c r="C200" t="s">
        <v>22</v>
      </c>
      <c r="D200">
        <v>-1</v>
      </c>
    </row>
    <row r="201" spans="2:5">
      <c r="B201" s="1" t="s">
        <v>79</v>
      </c>
    </row>
    <row r="202" spans="2:5">
      <c r="B202" s="1" t="s">
        <v>187</v>
      </c>
    </row>
    <row r="203" spans="2:5">
      <c r="B203" s="1" t="s">
        <v>21</v>
      </c>
      <c r="C203" t="s">
        <v>22</v>
      </c>
      <c r="D203" t="s">
        <v>216</v>
      </c>
    </row>
    <row r="204" spans="2:5">
      <c r="B204" s="1" t="s">
        <v>24</v>
      </c>
      <c r="C204" t="s">
        <v>22</v>
      </c>
      <c r="D204">
        <v>-1</v>
      </c>
    </row>
    <row r="205" spans="2:5">
      <c r="B205" s="1" t="s">
        <v>60</v>
      </c>
    </row>
    <row r="206" spans="2:5">
      <c r="B206" s="1" t="s">
        <v>188</v>
      </c>
    </row>
    <row r="207" spans="2:5">
      <c r="B207" s="1" t="s">
        <v>21</v>
      </c>
      <c r="C207" t="s">
        <v>22</v>
      </c>
      <c r="D207" t="s">
        <v>217</v>
      </c>
    </row>
    <row r="208" spans="2:5">
      <c r="B208" s="1" t="s">
        <v>24</v>
      </c>
      <c r="C208" t="s">
        <v>22</v>
      </c>
      <c r="D208">
        <v>-1</v>
      </c>
      <c r="E208" t="s">
        <v>101</v>
      </c>
    </row>
    <row r="209" spans="2:2">
      <c r="B209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V209"/>
  <sheetViews>
    <sheetView workbookViewId="0">
      <selection activeCell="U1" sqref="U1:V1048576"/>
    </sheetView>
  </sheetViews>
  <sheetFormatPr defaultRowHeight="15"/>
  <sheetData>
    <row r="2" spans="2:22">
      <c r="B2" s="1" t="s">
        <v>218</v>
      </c>
      <c r="I2" t="s">
        <v>705</v>
      </c>
      <c r="J2" t="s">
        <v>704</v>
      </c>
      <c r="K2" t="s">
        <v>702</v>
      </c>
      <c r="L2" t="s">
        <v>703</v>
      </c>
      <c r="M2" t="s">
        <v>700</v>
      </c>
      <c r="N2" t="s">
        <v>701</v>
      </c>
      <c r="P2" t="s">
        <v>704</v>
      </c>
      <c r="Q2" t="s">
        <v>731</v>
      </c>
      <c r="R2" t="s">
        <v>702</v>
      </c>
      <c r="S2" t="s">
        <v>703</v>
      </c>
      <c r="T2" t="s">
        <v>730</v>
      </c>
      <c r="U2" t="s">
        <v>800</v>
      </c>
      <c r="V2" t="s">
        <v>801</v>
      </c>
    </row>
    <row r="3" spans="2:22">
      <c r="B3" s="1" t="s">
        <v>21</v>
      </c>
      <c r="C3" t="s">
        <v>22</v>
      </c>
      <c r="D3" t="s">
        <v>241</v>
      </c>
      <c r="I3">
        <v>2</v>
      </c>
      <c r="J3">
        <v>1</v>
      </c>
      <c r="K3" t="str" cm="1">
        <f t="array" aca="1" ref="K3" ca="1">RIGHT(INDIRECT("B"&amp;I3),9)</f>
        <v xml:space="preserve"> 0.135928</v>
      </c>
      <c r="L3" t="str" cm="1">
        <f t="array" aca="1" ref="L3" ca="1">RIGHT(INDIRECT("D"&amp;I3+1),9)</f>
        <v xml:space="preserve"> 0.864072</v>
      </c>
      <c r="M3">
        <f>D4</f>
        <v>0</v>
      </c>
      <c r="N3" t="str">
        <f>E4</f>
        <v xml:space="preserve"> None]</v>
      </c>
      <c r="P3">
        <f>J3</f>
        <v>1</v>
      </c>
      <c r="Q3" t="s">
        <v>732</v>
      </c>
      <c r="R3">
        <f ca="1">_xlfn.NUMBERVALUE(K3)</f>
        <v>0.13592799999999999</v>
      </c>
      <c r="S3">
        <f ca="1">_xlfn.NUMBERVALUE(L3)</f>
        <v>0.86407199999999995</v>
      </c>
      <c r="T3">
        <f>M3</f>
        <v>0</v>
      </c>
    </row>
    <row r="4" spans="2:22">
      <c r="B4" s="1" t="s">
        <v>24</v>
      </c>
      <c r="C4" t="s">
        <v>22</v>
      </c>
      <c r="D4">
        <v>0</v>
      </c>
      <c r="E4" t="s">
        <v>25</v>
      </c>
      <c r="G4">
        <v>3</v>
      </c>
      <c r="H4">
        <v>3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0.135929</v>
      </c>
      <c r="L4" t="str" cm="1">
        <f t="array" aca="1" ref="L4" ca="1">RIGHT(INDIRECT("D"&amp;I4+1),9)</f>
        <v xml:space="preserve"> 0.864071</v>
      </c>
      <c r="M4" cm="1">
        <f t="array" aca="1" ref="M4" ca="1">INDIRECT("D"&amp;I4+2)</f>
        <v>-1</v>
      </c>
      <c r="N4" t="str" cm="1">
        <f t="array" aca="1" ref="N4" ca="1">INDIRECT(IF(H4=2,"E","B")&amp;I4+H4)</f>
        <v xml:space="preserve">        'VFroot']</v>
      </c>
      <c r="P4">
        <f t="shared" ref="P4:P59" si="1">J4</f>
        <v>2</v>
      </c>
      <c r="Q4" s="6" t="str">
        <f ca="1">MID(N4,FIND("'",N4)+1,FIND("'",N4,FIND("'",N4)+1)-FIND("'",N4)-1)</f>
        <v>VFroot</v>
      </c>
      <c r="R4">
        <f t="shared" ref="R4:S59" ca="1" si="2">_xlfn.NUMBERVALUE(K4)</f>
        <v>0.13592899999999999</v>
      </c>
      <c r="S4">
        <f t="shared" ca="1" si="2"/>
        <v>0.86407100000000003</v>
      </c>
      <c r="T4">
        <f t="shared" ref="T4:T59" ca="1" si="3">M4</f>
        <v>-1</v>
      </c>
      <c r="U4">
        <f ca="1">T4*(R4-R3)/(2/3)</f>
        <v>-1.5000000000015001E-6</v>
      </c>
      <c r="V4">
        <f ca="1">U4*(S4-S3)/(2/3)</f>
        <v>2.2499999998171506E-12</v>
      </c>
    </row>
    <row r="5" spans="2:22">
      <c r="B5" s="1" t="s">
        <v>219</v>
      </c>
      <c r="G5">
        <f>IF(H4=2,3,4)</f>
        <v>4</v>
      </c>
      <c r="H5">
        <v>3</v>
      </c>
      <c r="I5">
        <f t="shared" ref="I5:I59" si="4">I4+G5</f>
        <v>9</v>
      </c>
      <c r="J5">
        <f t="shared" si="0"/>
        <v>3</v>
      </c>
      <c r="K5" t="str" cm="1">
        <f t="array" aca="1" ref="K5" ca="1">RIGHT(INDIRECT("B"&amp;I5),9)</f>
        <v xml:space="preserve"> 0.136257</v>
      </c>
      <c r="L5" t="str" cm="1">
        <f t="array" aca="1" ref="L5" ca="1">RIGHT(INDIRECT("D"&amp;I5+1),9)</f>
        <v xml:space="preserve"> 0.863743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       'AF_soil']</v>
      </c>
      <c r="P5">
        <f t="shared" si="1"/>
        <v>3</v>
      </c>
      <c r="Q5" s="6" t="str">
        <f t="shared" ref="Q5:Q59" ca="1" si="5">MID(N5,FIND("'",N5)+1,FIND("'",N5,FIND("'",N5)+1)-FIND("'",N5)-1)</f>
        <v>AF_soil</v>
      </c>
      <c r="R5">
        <f t="shared" ca="1" si="2"/>
        <v>0.13625699999999999</v>
      </c>
      <c r="S5">
        <f t="shared" ca="1" si="2"/>
        <v>0.86374300000000004</v>
      </c>
      <c r="T5">
        <f t="shared" ca="1" si="3"/>
        <v>-1</v>
      </c>
      <c r="U5">
        <f t="shared" ref="U5:V20" ca="1" si="6">T5*(R5-R4)/(2/3)</f>
        <v>-4.9199999999999244E-4</v>
      </c>
      <c r="V5">
        <f t="shared" ca="1" si="6"/>
        <v>2.4206399999999258E-7</v>
      </c>
    </row>
    <row r="6" spans="2:22">
      <c r="B6" s="1" t="s">
        <v>21</v>
      </c>
      <c r="C6" t="s">
        <v>22</v>
      </c>
      <c r="D6" t="s">
        <v>242</v>
      </c>
      <c r="G6">
        <f t="shared" ref="G6:G59" si="7">IF(H5=2,3,4)</f>
        <v>4</v>
      </c>
      <c r="H6">
        <v>2</v>
      </c>
      <c r="I6">
        <f t="shared" si="4"/>
        <v>13</v>
      </c>
      <c r="J6">
        <f t="shared" si="0"/>
        <v>4</v>
      </c>
      <c r="K6" t="str" cm="1">
        <f t="array" aca="1" ref="K6" ca="1">RIGHT(INDIRECT("B"&amp;I6),9)</f>
        <v xml:space="preserve"> 0.137181</v>
      </c>
      <c r="L6" t="str" cm="1">
        <f t="array" aca="1" ref="L6" ca="1">RIGHT(INDIRECT("D"&amp;I6+1),9)</f>
        <v xml:space="preserve"> 0.862818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'Kn']</v>
      </c>
      <c r="P6">
        <f t="shared" si="1"/>
        <v>4</v>
      </c>
      <c r="Q6" s="6" t="str">
        <f t="shared" ca="1" si="5"/>
        <v>Kn</v>
      </c>
      <c r="R6">
        <f t="shared" ca="1" si="2"/>
        <v>0.137181</v>
      </c>
      <c r="S6">
        <f t="shared" ca="1" si="2"/>
        <v>0.86281799999999997</v>
      </c>
      <c r="T6">
        <f t="shared" ca="1" si="3"/>
        <v>-1</v>
      </c>
      <c r="U6">
        <f t="shared" ca="1" si="6"/>
        <v>-1.3860000000000122E-3</v>
      </c>
      <c r="V6">
        <f t="shared" ca="1" si="6"/>
        <v>1.9230750000001514E-6</v>
      </c>
    </row>
    <row r="7" spans="2:22">
      <c r="B7" s="1" t="s">
        <v>24</v>
      </c>
      <c r="C7" t="s">
        <v>22</v>
      </c>
      <c r="D7">
        <v>-1</v>
      </c>
      <c r="G7">
        <f t="shared" si="7"/>
        <v>3</v>
      </c>
      <c r="H7">
        <v>3</v>
      </c>
      <c r="I7">
        <f t="shared" si="4"/>
        <v>16</v>
      </c>
      <c r="J7">
        <f t="shared" si="0"/>
        <v>5</v>
      </c>
      <c r="K7" t="str" cm="1">
        <f t="array" aca="1" ref="K7" ca="1">RIGHT(INDIRECT("B"&amp;I7),9)</f>
        <v xml:space="preserve"> 0.173988</v>
      </c>
      <c r="L7" t="str" cm="1">
        <f t="array" aca="1" ref="L7" ca="1">RIGHT(INDIRECT("D"&amp;I7+1),9)</f>
        <v xml:space="preserve"> 0.826012</v>
      </c>
      <c r="M7" cm="1">
        <f t="array" aca="1" ref="M7" ca="1">INDIRECT("D"&amp;I7+2)</f>
        <v>1</v>
      </c>
      <c r="N7" t="str" cm="1">
        <f t="array" aca="1" ref="N7" ca="1">INDIRECT(IF(H7=2,"E","B")&amp;I7+H7)</f>
        <v xml:space="preserve">        'alpha']</v>
      </c>
      <c r="P7">
        <f t="shared" si="1"/>
        <v>5</v>
      </c>
      <c r="Q7" s="6" t="str">
        <f t="shared" ca="1" si="5"/>
        <v>alpha</v>
      </c>
      <c r="R7">
        <f t="shared" ca="1" si="2"/>
        <v>0.173988</v>
      </c>
      <c r="S7">
        <f t="shared" ca="1" si="2"/>
        <v>0.82601199999999997</v>
      </c>
      <c r="T7">
        <f t="shared" ca="1" si="3"/>
        <v>1</v>
      </c>
      <c r="U7">
        <f t="shared" ca="1" si="6"/>
        <v>5.521050000000001E-2</v>
      </c>
      <c r="V7">
        <f t="shared" ca="1" si="6"/>
        <v>-3.0481164945000009E-3</v>
      </c>
    </row>
    <row r="8" spans="2:22">
      <c r="B8" s="1" t="s">
        <v>91</v>
      </c>
      <c r="G8">
        <f t="shared" si="7"/>
        <v>4</v>
      </c>
      <c r="H8">
        <v>2</v>
      </c>
      <c r="I8">
        <f t="shared" si="4"/>
        <v>20</v>
      </c>
      <c r="J8">
        <f t="shared" si="0"/>
        <v>6</v>
      </c>
      <c r="K8" t="str" cm="1">
        <f t="array" aca="1" ref="K8" ca="1">RIGHT(INDIRECT("B"&amp;I8),9)</f>
        <v xml:space="preserve"> 0.173993</v>
      </c>
      <c r="L8" t="str" cm="1">
        <f t="array" aca="1" ref="L8" ca="1">RIGHT(INDIRECT("D"&amp;I8+1),9)</f>
        <v xml:space="preserve"> 0.826007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'Sh']</v>
      </c>
      <c r="P8">
        <f t="shared" si="1"/>
        <v>6</v>
      </c>
      <c r="Q8" s="6" t="str">
        <f t="shared" ca="1" si="5"/>
        <v>Sh</v>
      </c>
      <c r="R8">
        <f t="shared" ca="1" si="2"/>
        <v>0.17399300000000001</v>
      </c>
      <c r="S8">
        <f t="shared" ca="1" si="2"/>
        <v>0.82600700000000005</v>
      </c>
      <c r="T8">
        <f t="shared" ca="1" si="3"/>
        <v>1</v>
      </c>
      <c r="U8">
        <f t="shared" ca="1" si="6"/>
        <v>7.5000000000075007E-6</v>
      </c>
      <c r="V8">
        <f t="shared" ca="1" si="6"/>
        <v>-5.6249999999175759E-11</v>
      </c>
    </row>
    <row r="9" spans="2:22">
      <c r="B9" s="1" t="s">
        <v>220</v>
      </c>
      <c r="G9">
        <f t="shared" si="7"/>
        <v>3</v>
      </c>
      <c r="H9">
        <v>3</v>
      </c>
      <c r="I9">
        <f t="shared" si="4"/>
        <v>23</v>
      </c>
      <c r="J9">
        <f t="shared" si="0"/>
        <v>7</v>
      </c>
      <c r="K9" t="str" cm="1">
        <f t="array" aca="1" ref="K9" ca="1">RIGHT(INDIRECT("B"&amp;I9),9)</f>
        <v xml:space="preserve"> 0.173993</v>
      </c>
      <c r="L9" t="str" cm="1">
        <f t="array" aca="1" ref="L9" ca="1">RIGHT(INDIRECT("D"&amp;I9+1),9)</f>
        <v xml:space="preserve"> 0.826007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'k_rd']</v>
      </c>
      <c r="P9">
        <f t="shared" si="1"/>
        <v>7</v>
      </c>
      <c r="Q9" s="6" t="str">
        <f t="shared" ca="1" si="5"/>
        <v>k_rd</v>
      </c>
      <c r="R9">
        <f t="shared" ca="1" si="2"/>
        <v>0.17399300000000001</v>
      </c>
      <c r="S9">
        <f t="shared" ca="1" si="2"/>
        <v>0.82600700000000005</v>
      </c>
      <c r="T9">
        <f t="shared" ca="1" si="3"/>
        <v>-1</v>
      </c>
      <c r="U9">
        <f t="shared" ca="1" si="6"/>
        <v>0</v>
      </c>
      <c r="V9">
        <f t="shared" ca="1" si="6"/>
        <v>0</v>
      </c>
    </row>
    <row r="10" spans="2:22">
      <c r="B10" s="1" t="s">
        <v>21</v>
      </c>
      <c r="C10" t="s">
        <v>22</v>
      </c>
      <c r="D10" t="s">
        <v>243</v>
      </c>
      <c r="G10">
        <f t="shared" si="7"/>
        <v>4</v>
      </c>
      <c r="H10">
        <v>3</v>
      </c>
      <c r="I10">
        <f t="shared" si="4"/>
        <v>27</v>
      </c>
      <c r="J10">
        <f t="shared" si="0"/>
        <v>8</v>
      </c>
      <c r="K10" t="str" cm="1">
        <f t="array" aca="1" ref="K10" ca="1">RIGHT(INDIRECT("B"&amp;I10),9)</f>
        <v xml:space="preserve"> 0.173993</v>
      </c>
      <c r="L10" t="str" cm="1">
        <f t="array" aca="1" ref="L10" ca="1">RIGHT(INDIRECT("D"&amp;I10+1),9)</f>
        <v xml:space="preserve"> 0.826007</v>
      </c>
      <c r="M10" cm="1">
        <f t="array" aca="1" ref="M10" ca="1">INDIRECT("D"&amp;I10+2)</f>
        <v>-1</v>
      </c>
      <c r="N10" t="str" cm="1">
        <f t="array" aca="1" ref="N10" ca="1">INDIRECT(IF(H10=2,"E","B")&amp;I10+H10)</f>
        <v xml:space="preserve">        'kwe']</v>
      </c>
      <c r="P10">
        <f t="shared" si="1"/>
        <v>8</v>
      </c>
      <c r="Q10" s="6" t="str">
        <f t="shared" ca="1" si="5"/>
        <v>kwe</v>
      </c>
      <c r="R10">
        <f t="shared" ca="1" si="2"/>
        <v>0.17399300000000001</v>
      </c>
      <c r="S10">
        <f t="shared" ca="1" si="2"/>
        <v>0.82600700000000005</v>
      </c>
      <c r="T10">
        <f t="shared" ca="1" si="3"/>
        <v>-1</v>
      </c>
      <c r="U10">
        <f t="shared" ca="1" si="6"/>
        <v>0</v>
      </c>
      <c r="V10">
        <f t="shared" ca="1" si="6"/>
        <v>0</v>
      </c>
    </row>
    <row r="11" spans="2:22">
      <c r="B11" s="1" t="s">
        <v>24</v>
      </c>
      <c r="C11" t="s">
        <v>22</v>
      </c>
      <c r="D11">
        <v>-1</v>
      </c>
      <c r="G11">
        <f t="shared" si="7"/>
        <v>4</v>
      </c>
      <c r="H11">
        <v>3</v>
      </c>
      <c r="I11">
        <f t="shared" si="4"/>
        <v>31</v>
      </c>
      <c r="J11">
        <f t="shared" si="0"/>
        <v>9</v>
      </c>
      <c r="K11" t="str" cm="1">
        <f t="array" aca="1" ref="K11" ca="1">RIGHT(INDIRECT("B"&amp;I11),9)</f>
        <v xml:space="preserve"> 0.173993</v>
      </c>
      <c r="L11" t="str" cm="1">
        <f t="array" aca="1" ref="L11" ca="1">RIGHT(INDIRECT("D"&amp;I11+1),9)</f>
        <v xml:space="preserve"> 0.826007</v>
      </c>
      <c r="M11" cm="1">
        <f t="array" aca="1" ref="M11" ca="1">INDIRECT("D"&amp;I11+2)</f>
        <v>-1</v>
      </c>
      <c r="N11" t="str" cm="1">
        <f t="array" aca="1" ref="N11" ca="1">INDIRECT(IF(H11=2,"E","B")&amp;I11+H11)</f>
        <v xml:space="preserve">        'Ilw']</v>
      </c>
      <c r="P11">
        <f t="shared" si="1"/>
        <v>9</v>
      </c>
      <c r="Q11" s="6" t="str">
        <f t="shared" ca="1" si="5"/>
        <v>Ilw</v>
      </c>
      <c r="R11">
        <f t="shared" ca="1" si="2"/>
        <v>0.17399300000000001</v>
      </c>
      <c r="S11">
        <f t="shared" ca="1" si="2"/>
        <v>0.82600700000000005</v>
      </c>
      <c r="T11">
        <f t="shared" ca="1" si="3"/>
        <v>-1</v>
      </c>
      <c r="U11">
        <f t="shared" ca="1" si="6"/>
        <v>0</v>
      </c>
      <c r="V11">
        <f t="shared" ca="1" si="6"/>
        <v>0</v>
      </c>
    </row>
    <row r="12" spans="2:22">
      <c r="B12" s="1" t="s">
        <v>70</v>
      </c>
      <c r="G12">
        <f t="shared" si="7"/>
        <v>4</v>
      </c>
      <c r="H12">
        <v>3</v>
      </c>
      <c r="I12">
        <f t="shared" si="4"/>
        <v>35</v>
      </c>
      <c r="J12">
        <f t="shared" si="0"/>
        <v>10</v>
      </c>
      <c r="K12" t="str" cm="1">
        <f t="array" aca="1" ref="K12" ca="1">RIGHT(INDIRECT("B"&amp;I12),9)</f>
        <v xml:space="preserve"> 0.173993</v>
      </c>
      <c r="L12" t="str" cm="1">
        <f t="array" aca="1" ref="L12" ca="1">RIGHT(INDIRECT("D"&amp;I12+1),9)</f>
        <v xml:space="preserve"> 0.826007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       'f_apo']</v>
      </c>
      <c r="P12">
        <f t="shared" si="1"/>
        <v>10</v>
      </c>
      <c r="Q12" s="6" t="str">
        <f t="shared" ca="1" si="5"/>
        <v>f_apo</v>
      </c>
      <c r="R12">
        <f t="shared" ca="1" si="2"/>
        <v>0.17399300000000001</v>
      </c>
      <c r="S12">
        <f t="shared" ca="1" si="2"/>
        <v>0.82600700000000005</v>
      </c>
      <c r="T12">
        <f t="shared" ca="1" si="3"/>
        <v>-1</v>
      </c>
      <c r="U12">
        <f t="shared" ca="1" si="6"/>
        <v>0</v>
      </c>
      <c r="V12">
        <f t="shared" ca="1" si="6"/>
        <v>0</v>
      </c>
    </row>
    <row r="13" spans="2:22">
      <c r="B13" s="1" t="s">
        <v>221</v>
      </c>
      <c r="G13">
        <f t="shared" si="7"/>
        <v>4</v>
      </c>
      <c r="H13">
        <v>3</v>
      </c>
      <c r="I13">
        <f t="shared" si="4"/>
        <v>39</v>
      </c>
      <c r="J13">
        <f t="shared" si="0"/>
        <v>11</v>
      </c>
      <c r="K13" t="str" cm="1">
        <f t="array" aca="1" ref="K13" ca="1">RIGHT(INDIRECT("B"&amp;I13),9)</f>
        <v xml:space="preserve">  0.17365</v>
      </c>
      <c r="L13" t="str" cm="1">
        <f t="array" aca="1" ref="L13" ca="1">RIGHT(INDIRECT("D"&amp;I13+1),9)</f>
        <v xml:space="preserve">  0.82635</v>
      </c>
      <c r="M13" cm="1">
        <f t="array" aca="1" ref="M13" ca="1">INDIRECT("D"&amp;I13+2)</f>
        <v>-1</v>
      </c>
      <c r="N13" t="str" cm="1">
        <f t="array" aca="1" ref="N13" ca="1">INDIRECT(IF(H13=2,"E","B")&amp;I13+H13)</f>
        <v xml:space="preserve">        'Ymob_immob']</v>
      </c>
      <c r="P13">
        <f t="shared" si="1"/>
        <v>11</v>
      </c>
      <c r="Q13" s="6" t="str">
        <f t="shared" ca="1" si="5"/>
        <v>Ymob_immob</v>
      </c>
      <c r="R13">
        <f t="shared" ca="1" si="2"/>
        <v>0.17365</v>
      </c>
      <c r="S13">
        <f t="shared" ca="1" si="2"/>
        <v>0.82635000000000003</v>
      </c>
      <c r="T13">
        <f t="shared" ca="1" si="3"/>
        <v>-1</v>
      </c>
      <c r="U13">
        <f t="shared" ca="1" si="6"/>
        <v>5.1450000000001495E-4</v>
      </c>
      <c r="V13">
        <f t="shared" ca="1" si="6"/>
        <v>2.6471024999999402E-7</v>
      </c>
    </row>
    <row r="14" spans="2:22">
      <c r="B14" s="1" t="s">
        <v>21</v>
      </c>
      <c r="C14" t="s">
        <v>22</v>
      </c>
      <c r="D14" t="s">
        <v>244</v>
      </c>
      <c r="G14">
        <f t="shared" si="7"/>
        <v>4</v>
      </c>
      <c r="H14">
        <v>3</v>
      </c>
      <c r="I14">
        <f t="shared" si="4"/>
        <v>43</v>
      </c>
      <c r="J14">
        <f t="shared" si="0"/>
        <v>12</v>
      </c>
      <c r="K14" t="str" cm="1">
        <f t="array" aca="1" ref="K14" ca="1">RIGHT(INDIRECT("B"&amp;I14),9)</f>
        <v xml:space="preserve">  0.17365</v>
      </c>
      <c r="L14" t="str" cm="1">
        <f t="array" aca="1" ref="L14" ca="1">RIGHT(INDIRECT("D"&amp;I14+1),9)</f>
        <v xml:space="preserve">  0.82635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       'VFapoplast']</v>
      </c>
      <c r="P14">
        <f t="shared" si="1"/>
        <v>12</v>
      </c>
      <c r="Q14" s="6" t="str">
        <f t="shared" ca="1" si="5"/>
        <v>VFapoplast</v>
      </c>
      <c r="R14">
        <f t="shared" ca="1" si="2"/>
        <v>0.17365</v>
      </c>
      <c r="S14">
        <f t="shared" ca="1" si="2"/>
        <v>0.82635000000000003</v>
      </c>
      <c r="T14">
        <f t="shared" ca="1" si="3"/>
        <v>1</v>
      </c>
      <c r="U14">
        <f t="shared" ca="1" si="6"/>
        <v>0</v>
      </c>
      <c r="V14">
        <f t="shared" ca="1" si="6"/>
        <v>0</v>
      </c>
    </row>
    <row r="15" spans="2:22">
      <c r="B15" s="1" t="s">
        <v>24</v>
      </c>
      <c r="C15" t="s">
        <v>22</v>
      </c>
      <c r="D15">
        <v>-1</v>
      </c>
      <c r="E15" t="s">
        <v>41</v>
      </c>
      <c r="G15">
        <f t="shared" si="7"/>
        <v>4</v>
      </c>
      <c r="H15">
        <v>3</v>
      </c>
      <c r="I15">
        <f t="shared" si="4"/>
        <v>47</v>
      </c>
      <c r="J15">
        <f t="shared" si="0"/>
        <v>13</v>
      </c>
      <c r="K15" t="str" cm="1">
        <f t="array" aca="1" ref="K15" ca="1">RIGHT(INDIRECT("B"&amp;I15),9)</f>
        <v xml:space="preserve">  0.17365</v>
      </c>
      <c r="L15" t="str" cm="1">
        <f t="array" aca="1" ref="L15" ca="1">RIGHT(INDIRECT("D"&amp;I15+1),9)</f>
        <v xml:space="preserve">  0.82635</v>
      </c>
      <c r="M15" cm="1">
        <f t="array" aca="1" ref="M15" ca="1">INDIRECT("D"&amp;I15+2)</f>
        <v>-1</v>
      </c>
      <c r="N15" t="str" cm="1">
        <f t="array" aca="1" ref="N15" ca="1">INDIRECT(IF(H15=2,"E","B")&amp;I15+H15)</f>
        <v xml:space="preserve">        'k_rg']</v>
      </c>
      <c r="P15">
        <f t="shared" si="1"/>
        <v>13</v>
      </c>
      <c r="Q15" s="6" t="str">
        <f t="shared" ca="1" si="5"/>
        <v>k_rg</v>
      </c>
      <c r="R15">
        <f t="shared" ca="1" si="2"/>
        <v>0.17365</v>
      </c>
      <c r="S15">
        <f t="shared" ca="1" si="2"/>
        <v>0.82635000000000003</v>
      </c>
      <c r="T15">
        <f t="shared" ca="1" si="3"/>
        <v>-1</v>
      </c>
      <c r="U15">
        <f t="shared" ca="1" si="6"/>
        <v>0</v>
      </c>
      <c r="V15">
        <f t="shared" ca="1" si="6"/>
        <v>0</v>
      </c>
    </row>
    <row r="16" spans="2:22">
      <c r="B16" s="1" t="s">
        <v>222</v>
      </c>
      <c r="G16">
        <f t="shared" si="7"/>
        <v>4</v>
      </c>
      <c r="H16">
        <v>2</v>
      </c>
      <c r="I16">
        <f t="shared" si="4"/>
        <v>51</v>
      </c>
      <c r="J16">
        <f t="shared" si="0"/>
        <v>14</v>
      </c>
      <c r="K16" t="str" cm="1">
        <f t="array" aca="1" ref="K16" ca="1">RIGHT(INDIRECT("B"&amp;I16),9)</f>
        <v xml:space="preserve">  0.17365</v>
      </c>
      <c r="L16" t="str" cm="1">
        <f t="array" aca="1" ref="L16" ca="1">RIGHT(INDIRECT("D"&amp;I16+1),9)</f>
        <v xml:space="preserve">  0.82635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'Kn2']</v>
      </c>
      <c r="P16">
        <f t="shared" si="1"/>
        <v>14</v>
      </c>
      <c r="Q16" s="6" t="str">
        <f t="shared" ca="1" si="5"/>
        <v>Kn2</v>
      </c>
      <c r="R16">
        <f t="shared" ca="1" si="2"/>
        <v>0.17365</v>
      </c>
      <c r="S16">
        <f t="shared" ca="1" si="2"/>
        <v>0.82635000000000003</v>
      </c>
      <c r="T16">
        <f t="shared" ca="1" si="3"/>
        <v>1</v>
      </c>
      <c r="U16">
        <f t="shared" ca="1" si="6"/>
        <v>0</v>
      </c>
      <c r="V16">
        <f t="shared" ca="1" si="6"/>
        <v>0</v>
      </c>
    </row>
    <row r="17" spans="2:22">
      <c r="B17" s="1" t="s">
        <v>21</v>
      </c>
      <c r="C17" t="s">
        <v>22</v>
      </c>
      <c r="D17" t="s">
        <v>245</v>
      </c>
      <c r="G17">
        <f t="shared" si="7"/>
        <v>3</v>
      </c>
      <c r="H17">
        <v>3</v>
      </c>
      <c r="I17">
        <f t="shared" si="4"/>
        <v>54</v>
      </c>
      <c r="J17">
        <f t="shared" si="0"/>
        <v>15</v>
      </c>
      <c r="K17" t="str" cm="1">
        <f t="array" aca="1" ref="K17" ca="1">RIGHT(INDIRECT("B"&amp;I17),9)</f>
        <v xml:space="preserve">  0.17365</v>
      </c>
      <c r="L17" t="str" cm="1">
        <f t="array" aca="1" ref="L17" ca="1">RIGHT(INDIRECT("D"&amp;I17+1),9)</f>
        <v xml:space="preserve">  0.82635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       'OHConc']</v>
      </c>
      <c r="P17">
        <f t="shared" si="1"/>
        <v>15</v>
      </c>
      <c r="Q17" s="6" t="str">
        <f t="shared" ca="1" si="5"/>
        <v>OHConc</v>
      </c>
      <c r="R17">
        <f t="shared" ca="1" si="2"/>
        <v>0.17365</v>
      </c>
      <c r="S17">
        <f t="shared" ca="1" si="2"/>
        <v>0.82635000000000003</v>
      </c>
      <c r="T17">
        <f t="shared" ca="1" si="3"/>
        <v>1</v>
      </c>
      <c r="U17">
        <f t="shared" ca="1" si="6"/>
        <v>0</v>
      </c>
      <c r="V17">
        <f t="shared" ca="1" si="6"/>
        <v>0</v>
      </c>
    </row>
    <row r="18" spans="2:22">
      <c r="B18" s="1" t="s">
        <v>24</v>
      </c>
      <c r="C18" t="s">
        <v>22</v>
      </c>
      <c r="D18">
        <v>1</v>
      </c>
      <c r="G18">
        <f t="shared" si="7"/>
        <v>4</v>
      </c>
      <c r="H18">
        <v>3</v>
      </c>
      <c r="I18">
        <f t="shared" si="4"/>
        <v>58</v>
      </c>
      <c r="J18">
        <f t="shared" si="0"/>
        <v>16</v>
      </c>
      <c r="K18" t="str" cm="1">
        <f t="array" aca="1" ref="K18" ca="1">RIGHT(INDIRECT("B"&amp;I18),9)</f>
        <v xml:space="preserve">  0.17365</v>
      </c>
      <c r="L18" t="str" cm="1">
        <f t="array" aca="1" ref="L18" ca="1">RIGHT(INDIRECT("D"&amp;I18+1),9)</f>
        <v xml:space="preserve">  0.82635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       'kma']</v>
      </c>
      <c r="P18">
        <f t="shared" si="1"/>
        <v>16</v>
      </c>
      <c r="Q18" s="6" t="str">
        <f t="shared" ca="1" si="5"/>
        <v>kma</v>
      </c>
      <c r="R18">
        <f t="shared" ca="1" si="2"/>
        <v>0.17365</v>
      </c>
      <c r="S18">
        <f t="shared" ca="1" si="2"/>
        <v>0.82635000000000003</v>
      </c>
      <c r="T18">
        <f t="shared" ca="1" si="3"/>
        <v>-1</v>
      </c>
      <c r="U18">
        <f t="shared" ca="1" si="6"/>
        <v>0</v>
      </c>
      <c r="V18">
        <f t="shared" ca="1" si="6"/>
        <v>0</v>
      </c>
    </row>
    <row r="19" spans="2:22">
      <c r="B19" s="1" t="s">
        <v>75</v>
      </c>
      <c r="G19">
        <f t="shared" si="7"/>
        <v>4</v>
      </c>
      <c r="H19">
        <v>3</v>
      </c>
      <c r="I19">
        <f t="shared" si="4"/>
        <v>62</v>
      </c>
      <c r="J19">
        <f t="shared" si="0"/>
        <v>17</v>
      </c>
      <c r="K19" t="str" cm="1">
        <f t="array" aca="1" ref="K19" ca="1">RIGHT(INDIRECT("B"&amp;I19),9)</f>
        <v xml:space="preserve">  0.17365</v>
      </c>
      <c r="L19" t="str" cm="1">
        <f t="array" aca="1" ref="L19" ca="1">RIGHT(INDIRECT("D"&amp;I19+1),9)</f>
        <v xml:space="preserve">  0.82635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       'Ytopsoil']</v>
      </c>
      <c r="P19">
        <f t="shared" si="1"/>
        <v>17</v>
      </c>
      <c r="Q19" s="6" t="str">
        <f t="shared" ca="1" si="5"/>
        <v>Ytopsoil</v>
      </c>
      <c r="R19">
        <f t="shared" ca="1" si="2"/>
        <v>0.17365</v>
      </c>
      <c r="S19">
        <f t="shared" ca="1" si="2"/>
        <v>0.82635000000000003</v>
      </c>
      <c r="T19">
        <f t="shared" ca="1" si="3"/>
        <v>-1</v>
      </c>
      <c r="U19">
        <f t="shared" ca="1" si="6"/>
        <v>0</v>
      </c>
      <c r="V19">
        <f t="shared" ca="1" si="6"/>
        <v>0</v>
      </c>
    </row>
    <row r="20" spans="2:22">
      <c r="B20" s="1" t="s">
        <v>223</v>
      </c>
      <c r="G20">
        <f t="shared" si="7"/>
        <v>4</v>
      </c>
      <c r="H20">
        <v>2</v>
      </c>
      <c r="I20">
        <f t="shared" si="4"/>
        <v>66</v>
      </c>
      <c r="J20">
        <f t="shared" si="0"/>
        <v>18</v>
      </c>
      <c r="K20" t="str" cm="1">
        <f t="array" aca="1" ref="K20" ca="1">RIGHT(INDIRECT("B"&amp;I20),9)</f>
        <v xml:space="preserve">  0.17365</v>
      </c>
      <c r="L20" t="str" cm="1">
        <f t="array" aca="1" ref="L20" ca="1">RIGHT(INDIRECT("D"&amp;I20+1),9)</f>
        <v xml:space="preserve">  0.82635</v>
      </c>
      <c r="M20" cm="1">
        <f t="array" aca="1" ref="M20" ca="1">INDIRECT("D"&amp;I20+2)</f>
        <v>1</v>
      </c>
      <c r="N20" t="str" cm="1">
        <f t="array" aca="1" ref="N20" ca="1">INDIRECT(IF(H20=2,"E","B")&amp;I20+H20)</f>
        <v xml:space="preserve"> 'ksa']</v>
      </c>
      <c r="P20">
        <f t="shared" si="1"/>
        <v>18</v>
      </c>
      <c r="Q20" s="6" t="str">
        <f t="shared" ca="1" si="5"/>
        <v>ksa</v>
      </c>
      <c r="R20">
        <f t="shared" ca="1" si="2"/>
        <v>0.17365</v>
      </c>
      <c r="S20">
        <f t="shared" ca="1" si="2"/>
        <v>0.82635000000000003</v>
      </c>
      <c r="T20">
        <f t="shared" ca="1" si="3"/>
        <v>1</v>
      </c>
      <c r="U20">
        <f t="shared" ca="1" si="6"/>
        <v>0</v>
      </c>
      <c r="V20">
        <f t="shared" ca="1" si="6"/>
        <v>0</v>
      </c>
    </row>
    <row r="21" spans="2:22">
      <c r="B21" s="1" t="s">
        <v>21</v>
      </c>
      <c r="C21" t="s">
        <v>22</v>
      </c>
      <c r="D21" t="s">
        <v>246</v>
      </c>
      <c r="G21">
        <f t="shared" si="7"/>
        <v>3</v>
      </c>
      <c r="H21">
        <v>2</v>
      </c>
      <c r="I21">
        <f t="shared" si="4"/>
        <v>69</v>
      </c>
      <c r="J21">
        <f t="shared" si="0"/>
        <v>19</v>
      </c>
      <c r="K21" t="str" cm="1">
        <f t="array" aca="1" ref="K21" ca="1">RIGHT(INDIRECT("B"&amp;I21),9)</f>
        <v xml:space="preserve">  0.17365</v>
      </c>
      <c r="L21" t="str" cm="1">
        <f t="array" aca="1" ref="L21" ca="1">RIGHT(INDIRECT("D"&amp;I21+1),9)</f>
        <v xml:space="preserve">  0.82635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'kmw']</v>
      </c>
      <c r="P21">
        <f t="shared" si="1"/>
        <v>19</v>
      </c>
      <c r="Q21" s="6" t="str">
        <f t="shared" ca="1" si="5"/>
        <v>kmw</v>
      </c>
      <c r="R21">
        <f t="shared" ca="1" si="2"/>
        <v>0.17365</v>
      </c>
      <c r="S21">
        <f t="shared" ca="1" si="2"/>
        <v>0.82635000000000003</v>
      </c>
      <c r="T21">
        <f t="shared" ca="1" si="3"/>
        <v>1</v>
      </c>
      <c r="U21">
        <f t="shared" ref="U21:V36" ca="1" si="8">T21*(R21-R20)/(2/3)</f>
        <v>0</v>
      </c>
      <c r="V21">
        <f t="shared" ca="1" si="8"/>
        <v>0</v>
      </c>
    </row>
    <row r="22" spans="2:22">
      <c r="B22" s="1" t="s">
        <v>24</v>
      </c>
      <c r="C22" t="s">
        <v>22</v>
      </c>
      <c r="D22">
        <v>1</v>
      </c>
      <c r="E22" t="s">
        <v>62</v>
      </c>
      <c r="G22">
        <f t="shared" si="7"/>
        <v>3</v>
      </c>
      <c r="H22">
        <v>2</v>
      </c>
      <c r="I22">
        <f t="shared" si="4"/>
        <v>72</v>
      </c>
      <c r="J22">
        <f t="shared" si="0"/>
        <v>20</v>
      </c>
      <c r="K22" t="str" cm="1">
        <f t="array" aca="1" ref="K22" ca="1">RIGHT(INDIRECT("B"&amp;I22),9)</f>
        <v xml:space="preserve"> 0.173656</v>
      </c>
      <c r="L22" t="str" cm="1">
        <f t="array" aca="1" ref="L22" ca="1">RIGHT(INDIRECT("D"&amp;I22+1),9)</f>
        <v xml:space="preserve"> 0.826344</v>
      </c>
      <c r="M22" cm="1">
        <f t="array" aca="1" ref="M22" ca="1">INDIRECT("D"&amp;I22+2)</f>
        <v>-1</v>
      </c>
      <c r="N22" t="str" cm="1">
        <f t="array" aca="1" ref="N22" ca="1">INDIRECT(IF(H22=2,"E","B")&amp;I22+H22)</f>
        <v xml:space="preserve"> 'Ew']</v>
      </c>
      <c r="P22">
        <f t="shared" si="1"/>
        <v>20</v>
      </c>
      <c r="Q22" s="6" t="str">
        <f t="shared" ca="1" si="5"/>
        <v>Ew</v>
      </c>
      <c r="R22">
        <f t="shared" ca="1" si="2"/>
        <v>0.173656</v>
      </c>
      <c r="S22">
        <f t="shared" ca="1" si="2"/>
        <v>0.82634399999999997</v>
      </c>
      <c r="T22">
        <f t="shared" ca="1" si="3"/>
        <v>-1</v>
      </c>
      <c r="U22">
        <f t="shared" ca="1" si="8"/>
        <v>-9.0000000000090008E-6</v>
      </c>
      <c r="V22">
        <f t="shared" ca="1" si="8"/>
        <v>8.1000000000911415E-11</v>
      </c>
    </row>
    <row r="23" spans="2:22">
      <c r="B23" s="1" t="s">
        <v>223</v>
      </c>
      <c r="G23">
        <f t="shared" si="7"/>
        <v>3</v>
      </c>
      <c r="H23">
        <v>2</v>
      </c>
      <c r="I23">
        <f t="shared" si="4"/>
        <v>75</v>
      </c>
      <c r="J23">
        <f t="shared" si="0"/>
        <v>21</v>
      </c>
      <c r="K23" t="str" cm="1">
        <f t="array" aca="1" ref="K23" ca="1">RIGHT(INDIRECT("B"&amp;I23),9)</f>
        <v xml:space="preserve"> 0.173656</v>
      </c>
      <c r="L23" t="str" cm="1">
        <f t="array" aca="1" ref="L23" ca="1">RIGHT(INDIRECT("D"&amp;I23+1),9)</f>
        <v xml:space="preserve"> 0.826344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'Urx']</v>
      </c>
      <c r="P23">
        <f t="shared" si="1"/>
        <v>21</v>
      </c>
      <c r="Q23" s="6" t="str">
        <f t="shared" ca="1" si="5"/>
        <v>Urx</v>
      </c>
      <c r="R23">
        <f t="shared" ca="1" si="2"/>
        <v>0.173656</v>
      </c>
      <c r="S23">
        <f t="shared" ca="1" si="2"/>
        <v>0.82634399999999997</v>
      </c>
      <c r="T23">
        <f t="shared" ca="1" si="3"/>
        <v>1</v>
      </c>
      <c r="U23">
        <f t="shared" ca="1" si="8"/>
        <v>0</v>
      </c>
      <c r="V23">
        <f t="shared" ca="1" si="8"/>
        <v>0</v>
      </c>
    </row>
    <row r="24" spans="2:22">
      <c r="B24" s="1" t="s">
        <v>21</v>
      </c>
      <c r="C24" t="s">
        <v>22</v>
      </c>
      <c r="D24" t="s">
        <v>246</v>
      </c>
      <c r="G24">
        <f t="shared" si="7"/>
        <v>3</v>
      </c>
      <c r="H24">
        <v>3</v>
      </c>
      <c r="I24">
        <f t="shared" si="4"/>
        <v>78</v>
      </c>
      <c r="J24">
        <f t="shared" si="0"/>
        <v>22</v>
      </c>
      <c r="K24" t="str" cm="1">
        <f t="array" aca="1" ref="K24" ca="1">RIGHT(INDIRECT("B"&amp;I24),9)</f>
        <v xml:space="preserve"> 0.173656</v>
      </c>
      <c r="L24" t="str" cm="1">
        <f t="array" aca="1" ref="L24" ca="1">RIGHT(INDIRECT("D"&amp;I24+1),9)</f>
        <v xml:space="preserve"> 0.826344</v>
      </c>
      <c r="M24" cm="1">
        <f t="array" aca="1" ref="M24" ca="1">INDIRECT("D"&amp;I24+2)</f>
        <v>1</v>
      </c>
      <c r="N24" t="str" cm="1">
        <f t="array" aca="1" ref="N24" ca="1">INDIRECT(IF(H24=2,"E","B")&amp;I24+H24)</f>
        <v xml:space="preserve">        'AirOHRateConst']</v>
      </c>
      <c r="P24">
        <f t="shared" si="1"/>
        <v>22</v>
      </c>
      <c r="Q24" s="6" t="str">
        <f t="shared" ca="1" si="5"/>
        <v>AirOHRateConst</v>
      </c>
      <c r="R24">
        <f t="shared" ca="1" si="2"/>
        <v>0.173656</v>
      </c>
      <c r="S24">
        <f t="shared" ca="1" si="2"/>
        <v>0.82634399999999997</v>
      </c>
      <c r="T24">
        <f t="shared" ca="1" si="3"/>
        <v>1</v>
      </c>
      <c r="U24">
        <f t="shared" ca="1" si="8"/>
        <v>0</v>
      </c>
      <c r="V24">
        <f t="shared" ca="1" si="8"/>
        <v>0</v>
      </c>
    </row>
    <row r="25" spans="2:22">
      <c r="B25" s="1" t="s">
        <v>24</v>
      </c>
      <c r="C25" t="s">
        <v>22</v>
      </c>
      <c r="D25">
        <v>-1</v>
      </c>
      <c r="G25">
        <f t="shared" si="7"/>
        <v>4</v>
      </c>
      <c r="H25">
        <v>2</v>
      </c>
      <c r="I25">
        <f t="shared" si="4"/>
        <v>82</v>
      </c>
      <c r="J25">
        <f t="shared" si="0"/>
        <v>23</v>
      </c>
      <c r="K25" t="str" cm="1">
        <f t="array" aca="1" ref="K25" ca="1">RIGHT(INDIRECT("B"&amp;I25),9)</f>
        <v xml:space="preserve"> 0.173656</v>
      </c>
      <c r="L25" t="str" cm="1">
        <f t="array" aca="1" ref="L25" ca="1">RIGHT(INDIRECT("D"&amp;I25+1),9)</f>
        <v xml:space="preserve"> 0.826344</v>
      </c>
      <c r="M25" cm="1">
        <f t="array" aca="1" ref="M25" ca="1">INDIRECT("D"&amp;I25+2)</f>
        <v>1</v>
      </c>
      <c r="N25" t="str" cm="1">
        <f t="array" aca="1" ref="N25" ca="1">INDIRECT(IF(H25=2,"E","B")&amp;I25+H25)</f>
        <v xml:space="preserve"> 'U42']</v>
      </c>
      <c r="P25">
        <f t="shared" si="1"/>
        <v>23</v>
      </c>
      <c r="Q25" s="6" t="str">
        <f t="shared" ca="1" si="5"/>
        <v>U42</v>
      </c>
      <c r="R25">
        <f t="shared" ca="1" si="2"/>
        <v>0.173656</v>
      </c>
      <c r="S25">
        <f t="shared" ca="1" si="2"/>
        <v>0.82634399999999997</v>
      </c>
      <c r="T25">
        <f t="shared" ca="1" si="3"/>
        <v>1</v>
      </c>
      <c r="U25">
        <f t="shared" ca="1" si="8"/>
        <v>0</v>
      </c>
      <c r="V25">
        <f t="shared" ca="1" si="8"/>
        <v>0</v>
      </c>
    </row>
    <row r="26" spans="2:22">
      <c r="B26" s="1" t="s">
        <v>56</v>
      </c>
      <c r="G26">
        <f t="shared" si="7"/>
        <v>3</v>
      </c>
      <c r="H26">
        <v>3</v>
      </c>
      <c r="I26">
        <f t="shared" si="4"/>
        <v>85</v>
      </c>
      <c r="J26">
        <f t="shared" si="0"/>
        <v>24</v>
      </c>
      <c r="K26" t="str" cm="1">
        <f t="array" aca="1" ref="K26" ca="1">RIGHT(INDIRECT("B"&amp;I26),9)</f>
        <v xml:space="preserve"> 0.252726</v>
      </c>
      <c r="L26" t="str" cm="1">
        <f t="array" aca="1" ref="L26" ca="1">RIGHT(INDIRECT("D"&amp;I26+1),9)</f>
        <v xml:space="preserve"> 0.747151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       'thetam']</v>
      </c>
      <c r="P26">
        <f t="shared" si="1"/>
        <v>24</v>
      </c>
      <c r="Q26" s="6" t="str">
        <f t="shared" ca="1" si="5"/>
        <v>thetam</v>
      </c>
      <c r="R26">
        <f t="shared" ca="1" si="2"/>
        <v>0.25272600000000001</v>
      </c>
      <c r="S26">
        <f t="shared" ca="1" si="2"/>
        <v>0.74715100000000001</v>
      </c>
      <c r="T26">
        <f t="shared" ca="1" si="3"/>
        <v>-1</v>
      </c>
      <c r="U26">
        <f t="shared" ca="1" si="8"/>
        <v>-0.118605</v>
      </c>
      <c r="V26">
        <f t="shared" ca="1" si="8"/>
        <v>1.4089028647499993E-2</v>
      </c>
    </row>
    <row r="27" spans="2:22">
      <c r="B27" s="1" t="s">
        <v>223</v>
      </c>
      <c r="G27">
        <f t="shared" si="7"/>
        <v>4</v>
      </c>
      <c r="H27">
        <v>3</v>
      </c>
      <c r="I27">
        <f t="shared" si="4"/>
        <v>89</v>
      </c>
      <c r="J27">
        <f t="shared" si="0"/>
        <v>25</v>
      </c>
      <c r="K27" t="str" cm="1">
        <f t="array" aca="1" ref="K27" ca="1">RIGHT(INDIRECT("B"&amp;I27),9)</f>
        <v xml:space="preserve"> 0.252726</v>
      </c>
      <c r="L27" t="str" cm="1">
        <f t="array" aca="1" ref="L27" ca="1">RIGHT(INDIRECT("D"&amp;I27+1),9)</f>
        <v xml:space="preserve"> 0.747151</v>
      </c>
      <c r="M27" cm="1">
        <f t="array" aca="1" ref="M27" ca="1">INDIRECT("D"&amp;I27+2)</f>
        <v>1</v>
      </c>
      <c r="N27" t="str" cm="1">
        <f t="array" aca="1" ref="N27" ca="1">INDIRECT(IF(H27=2,"E","B")&amp;I27+H27)</f>
        <v xml:space="preserve">        'pH_cyt']</v>
      </c>
      <c r="P27">
        <f t="shared" si="1"/>
        <v>25</v>
      </c>
      <c r="Q27" s="6" t="str">
        <f t="shared" ca="1" si="5"/>
        <v>pH_cyt</v>
      </c>
      <c r="R27">
        <f t="shared" ca="1" si="2"/>
        <v>0.25272600000000001</v>
      </c>
      <c r="S27">
        <f t="shared" ca="1" si="2"/>
        <v>0.74715100000000001</v>
      </c>
      <c r="T27">
        <f t="shared" ca="1" si="3"/>
        <v>1</v>
      </c>
      <c r="U27">
        <f t="shared" ca="1" si="8"/>
        <v>0</v>
      </c>
      <c r="V27">
        <f t="shared" ca="1" si="8"/>
        <v>0</v>
      </c>
    </row>
    <row r="28" spans="2:22">
      <c r="B28" s="1" t="s">
        <v>21</v>
      </c>
      <c r="C28" t="s">
        <v>22</v>
      </c>
      <c r="D28" t="s">
        <v>246</v>
      </c>
      <c r="G28">
        <f t="shared" si="7"/>
        <v>4</v>
      </c>
      <c r="H28">
        <v>3</v>
      </c>
      <c r="I28">
        <f t="shared" si="4"/>
        <v>93</v>
      </c>
      <c r="J28">
        <f t="shared" si="0"/>
        <v>26</v>
      </c>
      <c r="K28" t="str" cm="1">
        <f t="array" aca="1" ref="K28" ca="1">RIGHT(INDIRECT("B"&amp;I28),9)</f>
        <v xml:space="preserve"> 0.252726</v>
      </c>
      <c r="L28" t="str" cm="1">
        <f t="array" aca="1" ref="L28" ca="1">RIGHT(INDIRECT("D"&amp;I28+1),9)</f>
        <v xml:space="preserve"> 0.747151</v>
      </c>
      <c r="M28" cm="1">
        <f t="array" aca="1" ref="M28" ca="1">INDIRECT("D"&amp;I28+2)</f>
        <v>-1</v>
      </c>
      <c r="N28" t="str" cm="1">
        <f t="array" aca="1" ref="N28" ca="1">INDIRECT(IF(H28=2,"E","B")&amp;I28+H28)</f>
        <v xml:space="preserve">        'Udx']</v>
      </c>
      <c r="P28">
        <f t="shared" si="1"/>
        <v>26</v>
      </c>
      <c r="Q28" s="6" t="str">
        <f t="shared" ca="1" si="5"/>
        <v>Udx</v>
      </c>
      <c r="R28">
        <f t="shared" ca="1" si="2"/>
        <v>0.25272600000000001</v>
      </c>
      <c r="S28">
        <f t="shared" ca="1" si="2"/>
        <v>0.74715100000000001</v>
      </c>
      <c r="T28">
        <f t="shared" ca="1" si="3"/>
        <v>-1</v>
      </c>
      <c r="U28">
        <f t="shared" ca="1" si="8"/>
        <v>0</v>
      </c>
      <c r="V28">
        <f t="shared" ca="1" si="8"/>
        <v>0</v>
      </c>
    </row>
    <row r="29" spans="2:22">
      <c r="B29" s="1" t="s">
        <v>24</v>
      </c>
      <c r="C29" t="s">
        <v>22</v>
      </c>
      <c r="D29">
        <v>-1</v>
      </c>
      <c r="G29">
        <f t="shared" si="7"/>
        <v>4</v>
      </c>
      <c r="H29">
        <v>2</v>
      </c>
      <c r="I29">
        <f t="shared" si="4"/>
        <v>97</v>
      </c>
      <c r="J29">
        <f t="shared" si="0"/>
        <v>27</v>
      </c>
      <c r="K29" t="str" cm="1">
        <f t="array" aca="1" ref="K29" ca="1">RIGHT(INDIRECT("B"&amp;I29),9)</f>
        <v xml:space="preserve"> 0.252726</v>
      </c>
      <c r="L29" t="str" cm="1">
        <f t="array" aca="1" ref="L29" ca="1">RIGHT(INDIRECT("D"&amp;I29+1),9)</f>
        <v xml:space="preserve"> 0.747151</v>
      </c>
      <c r="M29" cm="1">
        <f t="array" aca="1" ref="M29" ca="1">INDIRECT("D"&amp;I29+2)</f>
        <v>-1</v>
      </c>
      <c r="N29" t="str" cm="1">
        <f t="array" aca="1" ref="N29" ca="1">INDIRECT(IF(H29=2,"E","B")&amp;I29+H29)</f>
        <v xml:space="preserve"> 'Q']</v>
      </c>
      <c r="P29">
        <f t="shared" si="1"/>
        <v>27</v>
      </c>
      <c r="Q29" s="6" t="str">
        <f t="shared" ca="1" si="5"/>
        <v>Q</v>
      </c>
      <c r="R29">
        <f t="shared" ca="1" si="2"/>
        <v>0.25272600000000001</v>
      </c>
      <c r="S29">
        <f t="shared" ca="1" si="2"/>
        <v>0.74715100000000001</v>
      </c>
      <c r="T29">
        <f t="shared" ca="1" si="3"/>
        <v>-1</v>
      </c>
      <c r="U29">
        <f t="shared" ca="1" si="8"/>
        <v>0</v>
      </c>
      <c r="V29">
        <f t="shared" ca="1" si="8"/>
        <v>0</v>
      </c>
    </row>
    <row r="30" spans="2:22">
      <c r="B30" s="1" t="s">
        <v>160</v>
      </c>
      <c r="G30">
        <f t="shared" si="7"/>
        <v>3</v>
      </c>
      <c r="H30">
        <v>3</v>
      </c>
      <c r="I30">
        <f t="shared" si="4"/>
        <v>100</v>
      </c>
      <c r="J30">
        <f t="shared" si="0"/>
        <v>28</v>
      </c>
      <c r="K30" t="str" cm="1">
        <f t="array" aca="1" ref="K30" ca="1">RIGHT(INDIRECT("B"&amp;I30),9)</f>
        <v xml:space="preserve"> 0.306419</v>
      </c>
      <c r="L30" t="str" cm="1">
        <f t="array" aca="1" ref="L30" ca="1">RIGHT(INDIRECT("D"&amp;I30+1),9)</f>
        <v xml:space="preserve"> 0.693457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       'WatHL']</v>
      </c>
      <c r="P30">
        <f t="shared" si="1"/>
        <v>28</v>
      </c>
      <c r="Q30" s="6" t="str">
        <f t="shared" ca="1" si="5"/>
        <v>WatHL</v>
      </c>
      <c r="R30">
        <f t="shared" ca="1" si="2"/>
        <v>0.306419</v>
      </c>
      <c r="S30">
        <f t="shared" ca="1" si="2"/>
        <v>0.69345699999999999</v>
      </c>
      <c r="T30">
        <f t="shared" ca="1" si="3"/>
        <v>1</v>
      </c>
      <c r="U30">
        <f t="shared" ca="1" si="8"/>
        <v>8.0539499999999986E-2</v>
      </c>
      <c r="V30">
        <f t="shared" ca="1" si="8"/>
        <v>-6.4867318695000023E-3</v>
      </c>
    </row>
    <row r="31" spans="2:22">
      <c r="B31" s="1" t="s">
        <v>223</v>
      </c>
      <c r="G31">
        <f t="shared" si="7"/>
        <v>4</v>
      </c>
      <c r="H31">
        <v>2</v>
      </c>
      <c r="I31">
        <f t="shared" si="4"/>
        <v>104</v>
      </c>
      <c r="J31">
        <f t="shared" si="0"/>
        <v>29</v>
      </c>
      <c r="K31" t="str" cm="1">
        <f t="array" aca="1" ref="K31" ca="1">RIGHT(INDIRECT("B"&amp;I31),9)</f>
        <v xml:space="preserve"> 0.299565</v>
      </c>
      <c r="L31" t="str" cm="1">
        <f t="array" aca="1" ref="L31" ca="1">RIGHT(INDIRECT("D"&amp;I31+1),9)</f>
        <v xml:space="preserve"> 0.700311</v>
      </c>
      <c r="M31" cm="1">
        <f t="array" aca="1" ref="M31" ca="1">INDIRECT("D"&amp;I31+2)</f>
        <v>-1</v>
      </c>
      <c r="N31" t="str" cm="1">
        <f t="array" aca="1" ref="N31" ca="1">INDIRECT(IF(H31=2,"E","B")&amp;I31+H31)</f>
        <v xml:space="preserve"> 'Cd']</v>
      </c>
      <c r="P31">
        <f t="shared" si="1"/>
        <v>29</v>
      </c>
      <c r="Q31" s="6" t="str">
        <f t="shared" ca="1" si="5"/>
        <v>Cd</v>
      </c>
      <c r="R31">
        <f t="shared" ca="1" si="2"/>
        <v>0.29956500000000003</v>
      </c>
      <c r="S31">
        <f t="shared" ca="1" si="2"/>
        <v>0.70031100000000002</v>
      </c>
      <c r="T31">
        <f t="shared" ca="1" si="3"/>
        <v>-1</v>
      </c>
      <c r="U31">
        <f t="shared" ca="1" si="8"/>
        <v>1.0280999999999957E-2</v>
      </c>
      <c r="V31">
        <f t="shared" ca="1" si="8"/>
        <v>1.0569896099999997E-4</v>
      </c>
    </row>
    <row r="32" spans="2:22">
      <c r="B32" s="1" t="s">
        <v>21</v>
      </c>
      <c r="C32" t="s">
        <v>22</v>
      </c>
      <c r="D32" t="s">
        <v>246</v>
      </c>
      <c r="G32">
        <f t="shared" si="7"/>
        <v>3</v>
      </c>
      <c r="H32">
        <v>3</v>
      </c>
      <c r="I32">
        <f t="shared" si="4"/>
        <v>107</v>
      </c>
      <c r="J32">
        <f t="shared" si="0"/>
        <v>30</v>
      </c>
      <c r="K32" t="str" cm="1">
        <f t="array" aca="1" ref="K32" ca="1">RIGHT(INDIRECT("B"&amp;I32),9)</f>
        <v xml:space="preserve"> 0.299565</v>
      </c>
      <c r="L32" t="str" cm="1">
        <f t="array" aca="1" ref="L32" ca="1">RIGHT(INDIRECT("D"&amp;I32+1),9)</f>
        <v xml:space="preserve"> 0.700311</v>
      </c>
      <c r="M32" cm="1">
        <f t="array" aca="1" ref="M32" ca="1">INDIRECT("D"&amp;I32+2)</f>
        <v>1</v>
      </c>
      <c r="N32" t="str" cm="1">
        <f t="array" aca="1" ref="N32" ca="1">INDIRECT(IF(H32=2,"E","B")&amp;I32+H32)</f>
        <v xml:space="preserve">        'froot_tip']</v>
      </c>
      <c r="P32">
        <f t="shared" si="1"/>
        <v>30</v>
      </c>
      <c r="Q32" s="6" t="str">
        <f t="shared" ca="1" si="5"/>
        <v>froot_tip</v>
      </c>
      <c r="R32">
        <f t="shared" ca="1" si="2"/>
        <v>0.29956500000000003</v>
      </c>
      <c r="S32">
        <f t="shared" ca="1" si="2"/>
        <v>0.70031100000000002</v>
      </c>
      <c r="T32">
        <f t="shared" ca="1" si="3"/>
        <v>1</v>
      </c>
      <c r="U32">
        <f t="shared" ca="1" si="8"/>
        <v>0</v>
      </c>
      <c r="V32">
        <f t="shared" ca="1" si="8"/>
        <v>0</v>
      </c>
    </row>
    <row r="33" spans="2:22">
      <c r="B33" s="1" t="s">
        <v>24</v>
      </c>
      <c r="C33" t="s">
        <v>22</v>
      </c>
      <c r="D33">
        <v>-1</v>
      </c>
      <c r="G33">
        <f t="shared" si="7"/>
        <v>4</v>
      </c>
      <c r="H33">
        <v>2</v>
      </c>
      <c r="I33">
        <f t="shared" si="4"/>
        <v>111</v>
      </c>
      <c r="J33">
        <f t="shared" si="0"/>
        <v>31</v>
      </c>
      <c r="K33" t="str" cm="1">
        <f t="array" aca="1" ref="K33" ca="1">RIGHT(INDIRECT("B"&amp;I33),9)</f>
        <v xml:space="preserve"> 0.299565</v>
      </c>
      <c r="L33" t="str" cm="1">
        <f t="array" aca="1" ref="L33" ca="1">RIGHT(INDIRECT("D"&amp;I33+1),9)</f>
        <v xml:space="preserve"> 0.700311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'Up']</v>
      </c>
      <c r="P33">
        <f t="shared" si="1"/>
        <v>31</v>
      </c>
      <c r="Q33" s="6" t="str">
        <f t="shared" ca="1" si="5"/>
        <v>Up</v>
      </c>
      <c r="R33">
        <f t="shared" ca="1" si="2"/>
        <v>0.29956500000000003</v>
      </c>
      <c r="S33">
        <f t="shared" ca="1" si="2"/>
        <v>0.70031100000000002</v>
      </c>
      <c r="T33">
        <f t="shared" ca="1" si="3"/>
        <v>-1</v>
      </c>
      <c r="U33">
        <f t="shared" ca="1" si="8"/>
        <v>0</v>
      </c>
      <c r="V33">
        <f t="shared" ca="1" si="8"/>
        <v>0</v>
      </c>
    </row>
    <row r="34" spans="2:22">
      <c r="B34" s="1" t="s">
        <v>205</v>
      </c>
      <c r="G34">
        <f t="shared" si="7"/>
        <v>3</v>
      </c>
      <c r="H34">
        <v>2</v>
      </c>
      <c r="I34">
        <f t="shared" si="4"/>
        <v>114</v>
      </c>
      <c r="J34">
        <f t="shared" si="0"/>
        <v>32</v>
      </c>
      <c r="K34" t="str" cm="1">
        <f t="array" aca="1" ref="K34" ca="1">RIGHT(INDIRECT("B"&amp;I34),9)</f>
        <v xml:space="preserve"> 0.300501</v>
      </c>
      <c r="L34" t="str" cm="1">
        <f t="array" aca="1" ref="L34" ca="1">RIGHT(INDIRECT("D"&amp;I34+1),9)</f>
        <v xml:space="preserve"> 0.699375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'Ss']</v>
      </c>
      <c r="P34">
        <f t="shared" si="1"/>
        <v>32</v>
      </c>
      <c r="Q34" s="6" t="str">
        <f t="shared" ca="1" si="5"/>
        <v>Ss</v>
      </c>
      <c r="R34">
        <f t="shared" ca="1" si="2"/>
        <v>0.30050100000000002</v>
      </c>
      <c r="S34">
        <f t="shared" ca="1" si="2"/>
        <v>0.69937499999999997</v>
      </c>
      <c r="T34">
        <f t="shared" ca="1" si="3"/>
        <v>-1</v>
      </c>
      <c r="U34">
        <f t="shared" ca="1" si="8"/>
        <v>-1.4039999999999886E-3</v>
      </c>
      <c r="V34">
        <f t="shared" ca="1" si="8"/>
        <v>1.971216000000085E-6</v>
      </c>
    </row>
    <row r="35" spans="2:22">
      <c r="B35" s="1" t="s">
        <v>223</v>
      </c>
      <c r="G35">
        <f t="shared" si="7"/>
        <v>3</v>
      </c>
      <c r="H35">
        <v>3</v>
      </c>
      <c r="I35">
        <f t="shared" si="4"/>
        <v>117</v>
      </c>
      <c r="J35">
        <f t="shared" si="0"/>
        <v>33</v>
      </c>
      <c r="K35" t="str" cm="1">
        <f t="array" aca="1" ref="K35" ca="1">RIGHT(INDIRECT("B"&amp;I35),9)</f>
        <v xml:space="preserve"> 0.300501</v>
      </c>
      <c r="L35" t="str" cm="1">
        <f t="array" aca="1" ref="L35" ca="1">RIGHT(INDIRECT("D"&amp;I35+1),9)</f>
        <v xml:space="preserve"> 0.699375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       'LAI']</v>
      </c>
      <c r="P35">
        <f t="shared" si="1"/>
        <v>33</v>
      </c>
      <c r="Q35" s="6" t="str">
        <f t="shared" ca="1" si="5"/>
        <v>LAI</v>
      </c>
      <c r="R35">
        <f t="shared" ca="1" si="2"/>
        <v>0.30050100000000002</v>
      </c>
      <c r="S35">
        <f t="shared" ca="1" si="2"/>
        <v>0.69937499999999997</v>
      </c>
      <c r="T35">
        <f t="shared" ca="1" si="3"/>
        <v>-1</v>
      </c>
      <c r="U35">
        <f t="shared" ca="1" si="8"/>
        <v>0</v>
      </c>
      <c r="V35">
        <f t="shared" ca="1" si="8"/>
        <v>0</v>
      </c>
    </row>
    <row r="36" spans="2:22">
      <c r="B36" s="1" t="s">
        <v>21</v>
      </c>
      <c r="C36" t="s">
        <v>22</v>
      </c>
      <c r="D36" t="s">
        <v>246</v>
      </c>
      <c r="G36">
        <f t="shared" si="7"/>
        <v>4</v>
      </c>
      <c r="H36">
        <v>2</v>
      </c>
      <c r="I36">
        <f t="shared" si="4"/>
        <v>121</v>
      </c>
      <c r="J36">
        <f t="shared" si="0"/>
        <v>34</v>
      </c>
      <c r="K36" t="str" cm="1">
        <f t="array" aca="1" ref="K36" ca="1">RIGHT(INDIRECT("B"&amp;I36),9)</f>
        <v xml:space="preserve"> 0.300501</v>
      </c>
      <c r="L36" t="str" cm="1">
        <f t="array" aca="1" ref="L36" ca="1">RIGHT(INDIRECT("D"&amp;I36+1),9)</f>
        <v xml:space="preserve"> 0.699375</v>
      </c>
      <c r="M36" cm="1">
        <f t="array" aca="1" ref="M36" ca="1">INDIRECT("D"&amp;I36+2)</f>
        <v>1</v>
      </c>
      <c r="N36" t="str" cm="1">
        <f t="array" aca="1" ref="N36" ca="1">INDIRECT(IF(H36=2,"E","B")&amp;I36+H36)</f>
        <v xml:space="preserve"> 'Rlf']</v>
      </c>
      <c r="P36">
        <f t="shared" si="1"/>
        <v>34</v>
      </c>
      <c r="Q36" s="6" t="str">
        <f t="shared" ca="1" si="5"/>
        <v>Rlf</v>
      </c>
      <c r="R36">
        <f t="shared" ca="1" si="2"/>
        <v>0.30050100000000002</v>
      </c>
      <c r="S36">
        <f t="shared" ca="1" si="2"/>
        <v>0.69937499999999997</v>
      </c>
      <c r="T36">
        <f t="shared" ca="1" si="3"/>
        <v>1</v>
      </c>
      <c r="U36">
        <f t="shared" ca="1" si="8"/>
        <v>0</v>
      </c>
      <c r="V36">
        <f t="shared" ca="1" si="8"/>
        <v>0</v>
      </c>
    </row>
    <row r="37" spans="2:22">
      <c r="B37" s="1" t="s">
        <v>24</v>
      </c>
      <c r="C37" t="s">
        <v>22</v>
      </c>
      <c r="D37">
        <v>-1</v>
      </c>
      <c r="G37">
        <f t="shared" si="7"/>
        <v>3</v>
      </c>
      <c r="H37">
        <v>3</v>
      </c>
      <c r="I37">
        <f t="shared" si="4"/>
        <v>124</v>
      </c>
      <c r="J37">
        <f t="shared" si="0"/>
        <v>35</v>
      </c>
      <c r="K37" t="str" cm="1">
        <f t="array" aca="1" ref="K37" ca="1">RIGHT(INDIRECT("B"&amp;I37),9)</f>
        <v xml:space="preserve"> 0.301755</v>
      </c>
      <c r="L37" t="str" cm="1">
        <f t="array" aca="1" ref="L37" ca="1">RIGHT(INDIRECT("D"&amp;I37+1),9)</f>
        <v xml:space="preserve"> 0.698121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       'Sfc']</v>
      </c>
      <c r="P37">
        <f t="shared" si="1"/>
        <v>35</v>
      </c>
      <c r="Q37" s="6" t="str">
        <f t="shared" ca="1" si="5"/>
        <v>Sfc</v>
      </c>
      <c r="R37">
        <f t="shared" ca="1" si="2"/>
        <v>0.301755</v>
      </c>
      <c r="S37">
        <f t="shared" ca="1" si="2"/>
        <v>0.69812099999999999</v>
      </c>
      <c r="T37">
        <f t="shared" ca="1" si="3"/>
        <v>-1</v>
      </c>
      <c r="U37">
        <f t="shared" ref="U37:V52" ca="1" si="9">T37*(R37-R36)/(2/3)</f>
        <v>-1.880999999999966E-3</v>
      </c>
      <c r="V37">
        <f t="shared" ca="1" si="9"/>
        <v>3.5381609999998724E-6</v>
      </c>
    </row>
    <row r="38" spans="2:22">
      <c r="B38" s="1" t="s">
        <v>48</v>
      </c>
      <c r="G38">
        <f t="shared" si="7"/>
        <v>4</v>
      </c>
      <c r="H38">
        <v>2</v>
      </c>
      <c r="I38">
        <f t="shared" si="4"/>
        <v>128</v>
      </c>
      <c r="J38">
        <f t="shared" si="0"/>
        <v>36</v>
      </c>
      <c r="K38" t="str" cm="1">
        <f t="array" aca="1" ref="K38" ca="1">RIGHT(INDIRECT("B"&amp;I38),9)</f>
        <v xml:space="preserve"> 0.322994</v>
      </c>
      <c r="L38" t="str" cm="1">
        <f t="array" aca="1" ref="L38" ca="1">RIGHT(INDIRECT("D"&amp;I38+1),9)</f>
        <v xml:space="preserve"> 0.676881</v>
      </c>
      <c r="M38" cm="1">
        <f t="array" aca="1" ref="M38" ca="1">INDIRECT("D"&amp;I38+2)</f>
        <v>1</v>
      </c>
      <c r="N38" t="str" cm="1">
        <f t="array" aca="1" ref="N38" ca="1">INDIRECT(IF(H38=2,"E","B")&amp;I38+H38)</f>
        <v xml:space="preserve"> 'Ea']</v>
      </c>
      <c r="P38">
        <f t="shared" si="1"/>
        <v>36</v>
      </c>
      <c r="Q38" s="6" t="str">
        <f t="shared" ca="1" si="5"/>
        <v>Ea</v>
      </c>
      <c r="R38">
        <f t="shared" ca="1" si="2"/>
        <v>0.322994</v>
      </c>
      <c r="S38">
        <f t="shared" ca="1" si="2"/>
        <v>0.67688099999999995</v>
      </c>
      <c r="T38">
        <f t="shared" ca="1" si="3"/>
        <v>1</v>
      </c>
      <c r="U38">
        <f t="shared" ca="1" si="9"/>
        <v>3.1858500000000012E-2</v>
      </c>
      <c r="V38">
        <f t="shared" ca="1" si="9"/>
        <v>-1.0150118100000023E-3</v>
      </c>
    </row>
    <row r="39" spans="2:22">
      <c r="B39" s="1" t="s">
        <v>224</v>
      </c>
      <c r="G39">
        <f t="shared" si="7"/>
        <v>3</v>
      </c>
      <c r="H39">
        <v>3</v>
      </c>
      <c r="I39">
        <f t="shared" si="4"/>
        <v>131</v>
      </c>
      <c r="J39">
        <f t="shared" si="0"/>
        <v>37</v>
      </c>
      <c r="K39" t="str" cm="1">
        <f t="array" aca="1" ref="K39" ca="1">RIGHT(INDIRECT("B"&amp;I39),9)</f>
        <v xml:space="preserve"> 0.322994</v>
      </c>
      <c r="L39" t="str" cm="1">
        <f t="array" aca="1" ref="L39" ca="1">RIGHT(INDIRECT("D"&amp;I39+1),9)</f>
        <v xml:space="preserve"> 0.676881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       'lamb']</v>
      </c>
      <c r="P39">
        <f t="shared" si="1"/>
        <v>37</v>
      </c>
      <c r="Q39" s="6" t="str">
        <f t="shared" ca="1" si="5"/>
        <v>lamb</v>
      </c>
      <c r="R39">
        <f t="shared" ca="1" si="2"/>
        <v>0.322994</v>
      </c>
      <c r="S39">
        <f t="shared" ca="1" si="2"/>
        <v>0.67688099999999995</v>
      </c>
      <c r="T39">
        <f t="shared" ca="1" si="3"/>
        <v>1</v>
      </c>
      <c r="U39">
        <f t="shared" ca="1" si="9"/>
        <v>0</v>
      </c>
      <c r="V39">
        <f t="shared" ca="1" si="9"/>
        <v>0</v>
      </c>
    </row>
    <row r="40" spans="2:22">
      <c r="B40" s="1" t="s">
        <v>21</v>
      </c>
      <c r="C40" t="s">
        <v>22</v>
      </c>
      <c r="D40" t="s">
        <v>247</v>
      </c>
      <c r="G40">
        <f t="shared" si="7"/>
        <v>4</v>
      </c>
      <c r="H40">
        <v>2</v>
      </c>
      <c r="I40">
        <f t="shared" si="4"/>
        <v>135</v>
      </c>
      <c r="J40">
        <f t="shared" si="0"/>
        <v>38</v>
      </c>
      <c r="K40" t="str" cm="1">
        <f t="array" aca="1" ref="K40" ca="1">RIGHT(INDIRECT("B"&amp;I40),9)</f>
        <v xml:space="preserve"> 0.321623</v>
      </c>
      <c r="L40" t="str" cm="1">
        <f t="array" aca="1" ref="L40" ca="1">RIGHT(INDIRECT("D"&amp;I40+1),9)</f>
        <v xml:space="preserve"> 0.678252</v>
      </c>
      <c r="M40" cm="1">
        <f t="array" aca="1" ref="M40" ca="1">INDIRECT("D"&amp;I40+2)</f>
        <v>1</v>
      </c>
      <c r="N40" t="str" cm="1">
        <f t="array" aca="1" ref="N40" ca="1">INDIRECT(IF(H40=2,"E","B")&amp;I40+H40)</f>
        <v xml:space="preserve"> 'Cs']</v>
      </c>
      <c r="P40">
        <f t="shared" si="1"/>
        <v>38</v>
      </c>
      <c r="Q40" s="6" t="str">
        <f t="shared" ca="1" si="5"/>
        <v>Cs</v>
      </c>
      <c r="R40">
        <f t="shared" ca="1" si="2"/>
        <v>0.32162299999999999</v>
      </c>
      <c r="S40">
        <f t="shared" ca="1" si="2"/>
        <v>0.67825199999999997</v>
      </c>
      <c r="T40">
        <f t="shared" ca="1" si="3"/>
        <v>1</v>
      </c>
      <c r="U40">
        <f t="shared" ca="1" si="9"/>
        <v>-2.0565000000000166E-3</v>
      </c>
      <c r="V40">
        <f t="shared" ca="1" si="9"/>
        <v>-4.2291922500000692E-6</v>
      </c>
    </row>
    <row r="41" spans="2:22">
      <c r="B41" s="1" t="s">
        <v>24</v>
      </c>
      <c r="C41" t="s">
        <v>22</v>
      </c>
      <c r="D41">
        <v>-1</v>
      </c>
      <c r="G41">
        <f t="shared" si="7"/>
        <v>3</v>
      </c>
      <c r="H41">
        <v>3</v>
      </c>
      <c r="I41">
        <f t="shared" si="4"/>
        <v>138</v>
      </c>
      <c r="J41">
        <f t="shared" si="0"/>
        <v>39</v>
      </c>
      <c r="K41" t="str" cm="1">
        <f t="array" aca="1" ref="K41" ca="1">RIGHT(INDIRECT("B"&amp;I41),9)</f>
        <v xml:space="preserve"> 0.321623</v>
      </c>
      <c r="L41" t="str" cm="1">
        <f t="array" aca="1" ref="L41" ca="1">RIGHT(INDIRECT("D"&amp;I41+1),9)</f>
        <v xml:space="preserve"> 0.678252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       'If_sw']</v>
      </c>
      <c r="P41">
        <f t="shared" si="1"/>
        <v>39</v>
      </c>
      <c r="Q41" s="6" t="str">
        <f t="shared" ca="1" si="5"/>
        <v>If_sw</v>
      </c>
      <c r="R41">
        <f t="shared" ca="1" si="2"/>
        <v>0.32162299999999999</v>
      </c>
      <c r="S41">
        <f t="shared" ca="1" si="2"/>
        <v>0.67825199999999997</v>
      </c>
      <c r="T41">
        <f t="shared" ca="1" si="3"/>
        <v>-1</v>
      </c>
      <c r="U41">
        <f t="shared" ca="1" si="9"/>
        <v>0</v>
      </c>
      <c r="V41">
        <f t="shared" ca="1" si="9"/>
        <v>0</v>
      </c>
    </row>
    <row r="42" spans="2:22">
      <c r="B42" s="1" t="s">
        <v>98</v>
      </c>
      <c r="G42">
        <f t="shared" si="7"/>
        <v>4</v>
      </c>
      <c r="H42">
        <v>3</v>
      </c>
      <c r="I42">
        <f t="shared" si="4"/>
        <v>142</v>
      </c>
      <c r="J42">
        <f t="shared" si="0"/>
        <v>40</v>
      </c>
      <c r="K42" t="str" cm="1">
        <f t="array" aca="1" ref="K42" ca="1">RIGHT(INDIRECT("B"&amp;I42),9)</f>
        <v xml:space="preserve"> 0.321623</v>
      </c>
      <c r="L42" t="str" cm="1">
        <f t="array" aca="1" ref="L42" ca="1">RIGHT(INDIRECT("D"&amp;I42+1),9)</f>
        <v xml:space="preserve"> 0.678252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       'kxw']</v>
      </c>
      <c r="P42">
        <f t="shared" si="1"/>
        <v>40</v>
      </c>
      <c r="Q42" s="6" t="str">
        <f t="shared" ca="1" si="5"/>
        <v>kxw</v>
      </c>
      <c r="R42">
        <f t="shared" ca="1" si="2"/>
        <v>0.32162299999999999</v>
      </c>
      <c r="S42">
        <f t="shared" ca="1" si="2"/>
        <v>0.67825199999999997</v>
      </c>
      <c r="T42">
        <f t="shared" ca="1" si="3"/>
        <v>-1</v>
      </c>
      <c r="U42">
        <f t="shared" ca="1" si="9"/>
        <v>0</v>
      </c>
      <c r="V42">
        <f t="shared" ca="1" si="9"/>
        <v>0</v>
      </c>
    </row>
    <row r="43" spans="2:22">
      <c r="B43" s="1" t="s">
        <v>224</v>
      </c>
      <c r="G43">
        <f t="shared" si="7"/>
        <v>4</v>
      </c>
      <c r="H43">
        <v>2</v>
      </c>
      <c r="I43">
        <f t="shared" si="4"/>
        <v>146</v>
      </c>
      <c r="J43">
        <f t="shared" si="0"/>
        <v>41</v>
      </c>
      <c r="K43" t="str" cm="1">
        <f t="array" aca="1" ref="K43" ca="1">RIGHT(INDIRECT("B"&amp;I43),9)</f>
        <v xml:space="preserve"> 0.321623</v>
      </c>
      <c r="L43" t="str" cm="1">
        <f t="array" aca="1" ref="L43" ca="1">RIGHT(INDIRECT("D"&amp;I43+1),9)</f>
        <v xml:space="preserve"> 0.678252</v>
      </c>
      <c r="M43" cm="1">
        <f t="array" aca="1" ref="M43" ca="1">INDIRECT("D"&amp;I43+2)</f>
        <v>1</v>
      </c>
      <c r="N43" t="str" cm="1">
        <f t="array" aca="1" ref="N43" ca="1">INDIRECT(IF(H43=2,"E","B")&amp;I43+H43)</f>
        <v xml:space="preserve"> 'Ks']</v>
      </c>
      <c r="P43">
        <f t="shared" si="1"/>
        <v>41</v>
      </c>
      <c r="Q43" s="6" t="str">
        <f t="shared" ca="1" si="5"/>
        <v>Ks</v>
      </c>
      <c r="R43">
        <f t="shared" ca="1" si="2"/>
        <v>0.32162299999999999</v>
      </c>
      <c r="S43">
        <f t="shared" ca="1" si="2"/>
        <v>0.67825199999999997</v>
      </c>
      <c r="T43">
        <f t="shared" ca="1" si="3"/>
        <v>1</v>
      </c>
      <c r="U43">
        <f t="shared" ca="1" si="9"/>
        <v>0</v>
      </c>
      <c r="V43">
        <f t="shared" ca="1" si="9"/>
        <v>0</v>
      </c>
    </row>
    <row r="44" spans="2:22">
      <c r="B44" s="1" t="s">
        <v>21</v>
      </c>
      <c r="C44" t="s">
        <v>22</v>
      </c>
      <c r="D44" t="s">
        <v>247</v>
      </c>
      <c r="G44">
        <f t="shared" si="7"/>
        <v>3</v>
      </c>
      <c r="H44">
        <v>3</v>
      </c>
      <c r="I44">
        <f t="shared" si="4"/>
        <v>149</v>
      </c>
      <c r="J44">
        <f t="shared" si="0"/>
        <v>42</v>
      </c>
      <c r="K44" t="str" cm="1">
        <f t="array" aca="1" ref="K44" ca="1">RIGHT(INDIRECT("B"&amp;I44),9)</f>
        <v xml:space="preserve"> 0.321624</v>
      </c>
      <c r="L44" t="str" cm="1">
        <f t="array" aca="1" ref="L44" ca="1">RIGHT(INDIRECT("D"&amp;I44+1),9)</f>
        <v xml:space="preserve"> 0.678251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       'VFrootxylem']</v>
      </c>
      <c r="P44">
        <f t="shared" si="1"/>
        <v>42</v>
      </c>
      <c r="Q44" s="6" t="str">
        <f t="shared" ca="1" si="5"/>
        <v>VFrootxylem</v>
      </c>
      <c r="R44">
        <f t="shared" ca="1" si="2"/>
        <v>0.32162400000000002</v>
      </c>
      <c r="S44">
        <f t="shared" ca="1" si="2"/>
        <v>0.67825100000000005</v>
      </c>
      <c r="T44">
        <f t="shared" ca="1" si="3"/>
        <v>-1</v>
      </c>
      <c r="U44">
        <f t="shared" ca="1" si="9"/>
        <v>-1.5000000000431335E-6</v>
      </c>
      <c r="V44">
        <f t="shared" ca="1" si="9"/>
        <v>2.2499999998796003E-12</v>
      </c>
    </row>
    <row r="45" spans="2:22">
      <c r="B45" s="1" t="s">
        <v>24</v>
      </c>
      <c r="C45" t="s">
        <v>22</v>
      </c>
      <c r="D45">
        <v>1</v>
      </c>
      <c r="G45">
        <f t="shared" si="7"/>
        <v>4</v>
      </c>
      <c r="H45">
        <v>3</v>
      </c>
      <c r="I45">
        <f t="shared" si="4"/>
        <v>153</v>
      </c>
      <c r="J45">
        <f t="shared" si="0"/>
        <v>43</v>
      </c>
      <c r="K45" t="str" cm="1">
        <f t="array" aca="1" ref="K45" ca="1">RIGHT(INDIRECT("B"&amp;I45),9)</f>
        <v xml:space="preserve"> 0.321624</v>
      </c>
      <c r="L45" t="str" cm="1">
        <f t="array" aca="1" ref="L45" ca="1">RIGHT(INDIRECT("D"&amp;I45+1),9)</f>
        <v xml:space="preserve"> 0.678251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       'EaAir']</v>
      </c>
      <c r="P45">
        <f t="shared" si="1"/>
        <v>43</v>
      </c>
      <c r="Q45" s="6" t="str">
        <f t="shared" ca="1" si="5"/>
        <v>EaAir</v>
      </c>
      <c r="R45">
        <f t="shared" ca="1" si="2"/>
        <v>0.32162400000000002</v>
      </c>
      <c r="S45">
        <f t="shared" ca="1" si="2"/>
        <v>0.67825100000000005</v>
      </c>
      <c r="T45">
        <f t="shared" ca="1" si="3"/>
        <v>-1</v>
      </c>
      <c r="U45">
        <f t="shared" ca="1" si="9"/>
        <v>0</v>
      </c>
      <c r="V45">
        <f t="shared" ca="1" si="9"/>
        <v>0</v>
      </c>
    </row>
    <row r="46" spans="2:22">
      <c r="B46" s="1" t="s">
        <v>52</v>
      </c>
      <c r="G46">
        <f t="shared" si="7"/>
        <v>4</v>
      </c>
      <c r="H46">
        <v>3</v>
      </c>
      <c r="I46">
        <f t="shared" si="4"/>
        <v>157</v>
      </c>
      <c r="J46">
        <f t="shared" si="0"/>
        <v>44</v>
      </c>
      <c r="K46" t="str" cm="1">
        <f t="array" aca="1" ref="K46" ca="1">RIGHT(INDIRECT("B"&amp;I46),9)</f>
        <v xml:space="preserve"> 0.327529</v>
      </c>
      <c r="L46" t="str" cm="1">
        <f t="array" aca="1" ref="L46" ca="1">RIGHT(INDIRECT("D"&amp;I46+1),9)</f>
        <v xml:space="preserve"> 0.672346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       'SoilHL']</v>
      </c>
      <c r="P46">
        <f t="shared" si="1"/>
        <v>44</v>
      </c>
      <c r="Q46" s="6" t="str">
        <f t="shared" ca="1" si="5"/>
        <v>SoilHL</v>
      </c>
      <c r="R46">
        <f t="shared" ca="1" si="2"/>
        <v>0.32752900000000001</v>
      </c>
      <c r="S46">
        <f t="shared" ca="1" si="2"/>
        <v>0.672346</v>
      </c>
      <c r="T46">
        <f t="shared" ca="1" si="3"/>
        <v>1</v>
      </c>
      <c r="U46">
        <f t="shared" ca="1" si="9"/>
        <v>8.8574999999999904E-3</v>
      </c>
      <c r="V46">
        <f t="shared" ca="1" si="9"/>
        <v>-7.8455306250000572E-5</v>
      </c>
    </row>
    <row r="47" spans="2:22">
      <c r="B47" s="1" t="s">
        <v>224</v>
      </c>
      <c r="G47">
        <f t="shared" si="7"/>
        <v>4</v>
      </c>
      <c r="H47">
        <v>3</v>
      </c>
      <c r="I47">
        <f t="shared" si="4"/>
        <v>161</v>
      </c>
      <c r="J47">
        <f t="shared" si="0"/>
        <v>45</v>
      </c>
      <c r="K47" t="str" cm="1">
        <f t="array" aca="1" ref="K47" ca="1">RIGHT(INDIRECT("B"&amp;I47),9)</f>
        <v xml:space="preserve"> 0.327529</v>
      </c>
      <c r="L47" t="str" cm="1">
        <f t="array" aca="1" ref="L47" ca="1">RIGHT(INDIRECT("D"&amp;I47+1),9)</f>
        <v xml:space="preserve"> 0.672345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       'VFrootbody']</v>
      </c>
      <c r="P47">
        <f t="shared" si="1"/>
        <v>45</v>
      </c>
      <c r="Q47" s="6" t="str">
        <f t="shared" ca="1" si="5"/>
        <v>VFrootbody</v>
      </c>
      <c r="R47">
        <f t="shared" ca="1" si="2"/>
        <v>0.32752900000000001</v>
      </c>
      <c r="S47">
        <f t="shared" ca="1" si="2"/>
        <v>0.67234499999999997</v>
      </c>
      <c r="T47">
        <f t="shared" ca="1" si="3"/>
        <v>-1</v>
      </c>
      <c r="U47">
        <f t="shared" ca="1" si="9"/>
        <v>0</v>
      </c>
      <c r="V47">
        <f t="shared" ca="1" si="9"/>
        <v>0</v>
      </c>
    </row>
    <row r="48" spans="2:22">
      <c r="B48" s="1" t="s">
        <v>21</v>
      </c>
      <c r="C48" t="s">
        <v>22</v>
      </c>
      <c r="D48" t="s">
        <v>247</v>
      </c>
      <c r="G48">
        <f t="shared" si="7"/>
        <v>4</v>
      </c>
      <c r="H48">
        <v>2</v>
      </c>
      <c r="I48">
        <f t="shared" si="4"/>
        <v>165</v>
      </c>
      <c r="J48">
        <f t="shared" si="0"/>
        <v>46</v>
      </c>
      <c r="K48" t="str" cm="1">
        <f t="array" aca="1" ref="K48" ca="1">RIGHT(INDIRECT("B"&amp;I48),9)</f>
        <v xml:space="preserve"> 0.111423</v>
      </c>
      <c r="L48" t="str" cm="1">
        <f t="array" aca="1" ref="L48" ca="1">RIGHT(INDIRECT("D"&amp;I48+1),9)</f>
        <v xml:space="preserve"> 0.887071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'Koc']</v>
      </c>
      <c r="P48">
        <f t="shared" si="1"/>
        <v>46</v>
      </c>
      <c r="Q48" s="6" t="str">
        <f t="shared" ca="1" si="5"/>
        <v>Koc</v>
      </c>
      <c r="R48">
        <f t="shared" ca="1" si="2"/>
        <v>0.11142299999999999</v>
      </c>
      <c r="S48">
        <f t="shared" ca="1" si="2"/>
        <v>0.88707100000000005</v>
      </c>
      <c r="T48">
        <f t="shared" ca="1" si="3"/>
        <v>1</v>
      </c>
      <c r="U48">
        <f t="shared" ca="1" si="9"/>
        <v>-0.32415900000000003</v>
      </c>
      <c r="V48">
        <f t="shared" ca="1" si="9"/>
        <v>-0.10440804815100005</v>
      </c>
    </row>
    <row r="49" spans="2:22">
      <c r="B49" s="1" t="s">
        <v>24</v>
      </c>
      <c r="C49" t="s">
        <v>22</v>
      </c>
      <c r="D49">
        <v>-1</v>
      </c>
      <c r="G49">
        <f t="shared" si="7"/>
        <v>3</v>
      </c>
      <c r="H49">
        <v>3</v>
      </c>
      <c r="I49">
        <f t="shared" si="4"/>
        <v>168</v>
      </c>
      <c r="J49">
        <f t="shared" si="0"/>
        <v>47</v>
      </c>
      <c r="K49" t="str" cm="1">
        <f t="array" aca="1" ref="K49" ca="1">RIGHT(INDIRECT("B"&amp;I49),9)</f>
        <v xml:space="preserve">  0.11376</v>
      </c>
      <c r="L49" t="str" cm="1">
        <f t="array" aca="1" ref="L49" ca="1">RIGHT(INDIRECT("D"&amp;I49+1),9)</f>
        <v xml:space="preserve"> 0.884737</v>
      </c>
      <c r="M49" cm="1">
        <f t="array" aca="1" ref="M49" ca="1">INDIRECT("D"&amp;I49+2)</f>
        <v>1</v>
      </c>
      <c r="N49" t="str" cm="1">
        <f t="array" aca="1" ref="N49" ca="1">INDIRECT(IF(H49=2,"E","B")&amp;I49+H49)</f>
        <v xml:space="preserve">        'Emax']</v>
      </c>
      <c r="P49">
        <f t="shared" si="1"/>
        <v>47</v>
      </c>
      <c r="Q49" s="6" t="str">
        <f t="shared" ca="1" si="5"/>
        <v>Emax</v>
      </c>
      <c r="R49">
        <f t="shared" ca="1" si="2"/>
        <v>0.11376</v>
      </c>
      <c r="S49">
        <f t="shared" ca="1" si="2"/>
        <v>0.884737</v>
      </c>
      <c r="T49">
        <f t="shared" ca="1" si="3"/>
        <v>1</v>
      </c>
      <c r="U49">
        <f t="shared" ca="1" si="9"/>
        <v>3.5055000000000086E-3</v>
      </c>
      <c r="V49">
        <f t="shared" ca="1" si="9"/>
        <v>-1.2272755500000338E-5</v>
      </c>
    </row>
    <row r="50" spans="2:22">
      <c r="B50" s="1" t="s">
        <v>90</v>
      </c>
      <c r="G50">
        <f t="shared" si="7"/>
        <v>4</v>
      </c>
      <c r="H50">
        <v>3</v>
      </c>
      <c r="I50">
        <f t="shared" si="4"/>
        <v>172</v>
      </c>
      <c r="J50">
        <f t="shared" si="0"/>
        <v>48</v>
      </c>
      <c r="K50" t="str" cm="1">
        <f t="array" aca="1" ref="K50" ca="1">RIGHT(INDIRECT("B"&amp;I50),9)</f>
        <v xml:space="preserve">  0.11376</v>
      </c>
      <c r="L50" t="str" cm="1">
        <f t="array" aca="1" ref="L50" ca="1">RIGHT(INDIRECT("D"&amp;I50+1),9)</f>
        <v xml:space="preserve"> 0.884737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'kcw']</v>
      </c>
      <c r="P50">
        <f t="shared" si="1"/>
        <v>48</v>
      </c>
      <c r="Q50" s="6" t="str">
        <f t="shared" ca="1" si="5"/>
        <v>kcw</v>
      </c>
      <c r="R50">
        <f t="shared" ca="1" si="2"/>
        <v>0.11376</v>
      </c>
      <c r="S50">
        <f t="shared" ca="1" si="2"/>
        <v>0.884737</v>
      </c>
      <c r="T50">
        <f t="shared" ca="1" si="3"/>
        <v>-1</v>
      </c>
      <c r="U50">
        <f t="shared" ca="1" si="9"/>
        <v>0</v>
      </c>
      <c r="V50">
        <f t="shared" ca="1" si="9"/>
        <v>0</v>
      </c>
    </row>
    <row r="51" spans="2:22">
      <c r="B51" s="1" t="s">
        <v>224</v>
      </c>
      <c r="G51">
        <f t="shared" si="7"/>
        <v>4</v>
      </c>
      <c r="H51">
        <v>3</v>
      </c>
      <c r="I51">
        <f t="shared" si="4"/>
        <v>176</v>
      </c>
      <c r="J51">
        <f t="shared" si="0"/>
        <v>49</v>
      </c>
      <c r="K51" t="str" cm="1">
        <f t="array" aca="1" ref="K51" ca="1">RIGHT(INDIRECT("B"&amp;I51),9)</f>
        <v xml:space="preserve">  0.11376</v>
      </c>
      <c r="L51" t="str" cm="1">
        <f t="array" aca="1" ref="L51" ca="1">RIGHT(INDIRECT("D"&amp;I51+1),9)</f>
        <v xml:space="preserve"> 0.884737</v>
      </c>
      <c r="M51" cm="1">
        <f t="array" aca="1" ref="M51" ca="1">INDIRECT("D"&amp;I51+2)</f>
        <v>1</v>
      </c>
      <c r="N51" t="str" cm="1">
        <f t="array" aca="1" ref="N51" ca="1">INDIRECT(IF(H51=2,"E","B")&amp;I51+H51)</f>
        <v xml:space="preserve">        'Aroot']</v>
      </c>
      <c r="P51">
        <f t="shared" si="1"/>
        <v>49</v>
      </c>
      <c r="Q51" s="6" t="str">
        <f t="shared" ca="1" si="5"/>
        <v>Aroot</v>
      </c>
      <c r="R51">
        <f t="shared" ca="1" si="2"/>
        <v>0.11376</v>
      </c>
      <c r="S51">
        <f t="shared" ca="1" si="2"/>
        <v>0.884737</v>
      </c>
      <c r="T51">
        <f t="shared" ca="1" si="3"/>
        <v>1</v>
      </c>
      <c r="U51">
        <f t="shared" ca="1" si="9"/>
        <v>0</v>
      </c>
      <c r="V51">
        <f t="shared" ca="1" si="9"/>
        <v>0</v>
      </c>
    </row>
    <row r="52" spans="2:22">
      <c r="B52" s="1" t="s">
        <v>21</v>
      </c>
      <c r="C52" t="s">
        <v>22</v>
      </c>
      <c r="D52" t="s">
        <v>247</v>
      </c>
      <c r="G52">
        <f t="shared" si="7"/>
        <v>4</v>
      </c>
      <c r="H52">
        <v>2</v>
      </c>
      <c r="I52">
        <f t="shared" si="4"/>
        <v>180</v>
      </c>
      <c r="J52">
        <f t="shared" si="0"/>
        <v>50</v>
      </c>
      <c r="K52" t="str" cm="1">
        <f t="array" aca="1" ref="K52" ca="1">RIGHT(INDIRECT("B"&amp;I52),9)</f>
        <v xml:space="preserve"> 0.114295</v>
      </c>
      <c r="L52" t="str" cm="1">
        <f t="array" aca="1" ref="L52" ca="1">RIGHT(INDIRECT("D"&amp;I52+1),9)</f>
        <v xml:space="preserve"> 0.884203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'Sw']</v>
      </c>
      <c r="P52">
        <f t="shared" si="1"/>
        <v>50</v>
      </c>
      <c r="Q52" s="6" t="str">
        <f t="shared" ca="1" si="5"/>
        <v>Sw</v>
      </c>
      <c r="R52">
        <f t="shared" ca="1" si="2"/>
        <v>0.11429499999999999</v>
      </c>
      <c r="S52">
        <f t="shared" ca="1" si="2"/>
        <v>0.88420299999999996</v>
      </c>
      <c r="T52">
        <f t="shared" ca="1" si="3"/>
        <v>1</v>
      </c>
      <c r="U52">
        <f t="shared" ca="1" si="9"/>
        <v>8.0249999999999072E-4</v>
      </c>
      <c r="V52">
        <f t="shared" ca="1" si="9"/>
        <v>-6.4280250000003407E-7</v>
      </c>
    </row>
    <row r="53" spans="2:22">
      <c r="B53" s="1" t="s">
        <v>24</v>
      </c>
      <c r="C53" t="s">
        <v>22</v>
      </c>
      <c r="D53">
        <v>1</v>
      </c>
      <c r="E53" t="s">
        <v>71</v>
      </c>
      <c r="G53">
        <f t="shared" si="7"/>
        <v>3</v>
      </c>
      <c r="H53">
        <v>2</v>
      </c>
      <c r="I53">
        <f t="shared" si="4"/>
        <v>183</v>
      </c>
      <c r="J53">
        <f t="shared" si="0"/>
        <v>51</v>
      </c>
      <c r="K53" t="str" cm="1">
        <f t="array" aca="1" ref="K53" ca="1">RIGHT(INDIRECT("B"&amp;I53),9)</f>
        <v xml:space="preserve"> 0.047092</v>
      </c>
      <c r="L53" t="str" cm="1">
        <f t="array" aca="1" ref="L53" ca="1">RIGHT(INDIRECT("D"&amp;I53+1),9)</f>
        <v xml:space="preserve">  0.18077</v>
      </c>
      <c r="M53" cm="1">
        <f t="array" aca="1" ref="M53" ca="1">INDIRECT("D"&amp;I53+2)</f>
        <v>-1</v>
      </c>
      <c r="N53" t="str" cm="1">
        <f t="array" aca="1" ref="N53" ca="1">INDIRECT(IF(H53=2,"E","B")&amp;I53+H53)</f>
        <v xml:space="preserve"> 'Kf']</v>
      </c>
      <c r="P53">
        <f t="shared" si="1"/>
        <v>51</v>
      </c>
      <c r="Q53" s="6" t="str">
        <f t="shared" ca="1" si="5"/>
        <v>Kf</v>
      </c>
      <c r="R53">
        <f t="shared" ca="1" si="2"/>
        <v>4.7092000000000002E-2</v>
      </c>
      <c r="S53">
        <f t="shared" ca="1" si="2"/>
        <v>0.18076999999999999</v>
      </c>
      <c r="T53">
        <f t="shared" ca="1" si="3"/>
        <v>-1</v>
      </c>
      <c r="U53">
        <f t="shared" ref="U53:V59" ca="1" si="10">T53*(R53-R52)/(2/3)</f>
        <v>0.10080449999999998</v>
      </c>
      <c r="V53">
        <f t="shared" ca="1" si="10"/>
        <v>-0.10636381777274997</v>
      </c>
    </row>
    <row r="54" spans="2:22">
      <c r="B54" s="1" t="s">
        <v>224</v>
      </c>
      <c r="G54">
        <f t="shared" si="7"/>
        <v>3</v>
      </c>
      <c r="H54">
        <v>3</v>
      </c>
      <c r="I54">
        <f t="shared" si="4"/>
        <v>186</v>
      </c>
      <c r="J54">
        <f t="shared" si="0"/>
        <v>52</v>
      </c>
      <c r="K54" t="str" cm="1">
        <f t="array" aca="1" ref="K54" ca="1">RIGHT(INDIRECT("B"&amp;I54),9)</f>
        <v xml:space="preserve"> 0.047092</v>
      </c>
      <c r="L54" t="str" cm="1">
        <f t="array" aca="1" ref="L54" ca="1">RIGHT(INDIRECT("D"&amp;I54+1),9)</f>
        <v xml:space="preserve">  0.18077</v>
      </c>
      <c r="M54" cm="1">
        <f t="array" aca="1" ref="M54" ca="1">INDIRECT("D"&amp;I54+2)</f>
        <v>1</v>
      </c>
      <c r="N54" t="str" cm="1">
        <f t="array" aca="1" ref="N54" ca="1">INDIRECT(IF(H54=2,"E","B")&amp;I54+H54)</f>
        <v xml:space="preserve">        'E_plas']</v>
      </c>
      <c r="P54">
        <f t="shared" si="1"/>
        <v>52</v>
      </c>
      <c r="Q54" s="6" t="str">
        <f t="shared" ca="1" si="5"/>
        <v>E_plas</v>
      </c>
      <c r="R54">
        <f t="shared" ca="1" si="2"/>
        <v>4.7092000000000002E-2</v>
      </c>
      <c r="S54">
        <f t="shared" ca="1" si="2"/>
        <v>0.18076999999999999</v>
      </c>
      <c r="T54">
        <f t="shared" ca="1" si="3"/>
        <v>1</v>
      </c>
      <c r="U54">
        <f t="shared" ca="1" si="10"/>
        <v>0</v>
      </c>
      <c r="V54">
        <f t="shared" ca="1" si="10"/>
        <v>0</v>
      </c>
    </row>
    <row r="55" spans="2:22">
      <c r="B55" s="1" t="s">
        <v>21</v>
      </c>
      <c r="C55" t="s">
        <v>22</v>
      </c>
      <c r="D55" t="s">
        <v>247</v>
      </c>
      <c r="G55">
        <f t="shared" si="7"/>
        <v>4</v>
      </c>
      <c r="H55">
        <v>3</v>
      </c>
      <c r="I55">
        <f t="shared" si="4"/>
        <v>190</v>
      </c>
      <c r="J55">
        <f t="shared" si="0"/>
        <v>53</v>
      </c>
      <c r="K55" t="str" cm="1">
        <f t="array" aca="1" ref="K55" ca="1">RIGHT(INDIRECT("B"&amp;I55),9)</f>
        <v xml:space="preserve"> 0.054949</v>
      </c>
      <c r="L55" t="str" cm="1">
        <f t="array" aca="1" ref="L55" ca="1">RIGHT(INDIRECT("D"&amp;I55+1),9)</f>
        <v xml:space="preserve"> 0.172926</v>
      </c>
      <c r="M55" cm="1">
        <f t="array" aca="1" ref="M55" ca="1">INDIRECT("D"&amp;I55+2)</f>
        <v>-1</v>
      </c>
      <c r="N55" t="str" cm="1">
        <f t="array" aca="1" ref="N55" ca="1">INDIRECT(IF(H55=2,"E","B")&amp;I55+H55)</f>
        <v xml:space="preserve">        'wmim']</v>
      </c>
      <c r="P55">
        <f t="shared" si="1"/>
        <v>53</v>
      </c>
      <c r="Q55" s="6" t="str">
        <f t="shared" ca="1" si="5"/>
        <v>wmim</v>
      </c>
      <c r="R55">
        <f t="shared" ca="1" si="2"/>
        <v>5.4948999999999998E-2</v>
      </c>
      <c r="S55">
        <f t="shared" ca="1" si="2"/>
        <v>0.172926</v>
      </c>
      <c r="T55">
        <f t="shared" ca="1" si="3"/>
        <v>-1</v>
      </c>
      <c r="U55">
        <f t="shared" ca="1" si="10"/>
        <v>-1.1785499999999994E-2</v>
      </c>
      <c r="V55">
        <f t="shared" ca="1" si="10"/>
        <v>1.3866819299999977E-4</v>
      </c>
    </row>
    <row r="56" spans="2:22">
      <c r="B56" s="1" t="s">
        <v>24</v>
      </c>
      <c r="C56" t="s">
        <v>22</v>
      </c>
      <c r="D56">
        <v>1</v>
      </c>
      <c r="G56">
        <f t="shared" si="7"/>
        <v>4</v>
      </c>
      <c r="H56">
        <v>3</v>
      </c>
      <c r="I56">
        <f t="shared" si="4"/>
        <v>194</v>
      </c>
      <c r="J56">
        <f t="shared" si="0"/>
        <v>54</v>
      </c>
      <c r="K56" t="str" cm="1">
        <f t="array" aca="1" ref="K56" ca="1">RIGHT(INDIRECT("B"&amp;I56),9)</f>
        <v xml:space="preserve"> 0.054949</v>
      </c>
      <c r="L56" t="str" cm="1">
        <f t="array" aca="1" ref="L56" ca="1">RIGHT(INDIRECT("D"&amp;I56+1),9)</f>
        <v xml:space="preserve"> 0.172926</v>
      </c>
      <c r="M56" cm="1">
        <f t="array" aca="1" ref="M56" ca="1">INDIRECT("D"&amp;I56+2)</f>
        <v>-1</v>
      </c>
      <c r="N56" t="str" cm="1">
        <f t="array" aca="1" ref="N56" ca="1">INDIRECT(IF(H56=2,"E","B")&amp;I56+H56)</f>
        <v xml:space="preserve">        'Ifw']</v>
      </c>
      <c r="P56">
        <f t="shared" si="1"/>
        <v>54</v>
      </c>
      <c r="Q56" s="6" t="str">
        <f t="shared" ca="1" si="5"/>
        <v>Ifw</v>
      </c>
      <c r="R56">
        <f t="shared" ca="1" si="2"/>
        <v>5.4948999999999998E-2</v>
      </c>
      <c r="S56">
        <f t="shared" ca="1" si="2"/>
        <v>0.172926</v>
      </c>
      <c r="T56">
        <f t="shared" ca="1" si="3"/>
        <v>-1</v>
      </c>
      <c r="U56">
        <f t="shared" ca="1" si="10"/>
        <v>0</v>
      </c>
      <c r="V56">
        <f t="shared" ca="1" si="10"/>
        <v>0</v>
      </c>
    </row>
    <row r="57" spans="2:22">
      <c r="B57" s="1" t="s">
        <v>32</v>
      </c>
      <c r="G57">
        <f t="shared" si="7"/>
        <v>4</v>
      </c>
      <c r="H57">
        <v>3</v>
      </c>
      <c r="I57">
        <f t="shared" si="4"/>
        <v>198</v>
      </c>
      <c r="J57">
        <f t="shared" si="0"/>
        <v>55</v>
      </c>
      <c r="K57" t="str" cm="1">
        <f t="array" aca="1" ref="K57" ca="1">RIGHT(INDIRECT("B"&amp;I57),9)</f>
        <v xml:space="preserve"> 0.054954</v>
      </c>
      <c r="L57" t="str" cm="1">
        <f t="array" aca="1" ref="L57" ca="1">RIGHT(INDIRECT("D"&amp;I57+1),9)</f>
        <v xml:space="preserve"> 0.172866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       'Beta']</v>
      </c>
      <c r="P57">
        <f t="shared" si="1"/>
        <v>55</v>
      </c>
      <c r="Q57" s="6" t="str">
        <f t="shared" ca="1" si="5"/>
        <v>Beta</v>
      </c>
      <c r="R57">
        <f t="shared" ca="1" si="2"/>
        <v>5.4954000000000003E-2</v>
      </c>
      <c r="S57">
        <f t="shared" ca="1" si="2"/>
        <v>0.17286599999999999</v>
      </c>
      <c r="T57">
        <f t="shared" ca="1" si="3"/>
        <v>-1</v>
      </c>
      <c r="U57">
        <f t="shared" ca="1" si="10"/>
        <v>-7.5000000000075007E-6</v>
      </c>
      <c r="V57">
        <f t="shared" ca="1" si="10"/>
        <v>6.7500000000072569E-10</v>
      </c>
    </row>
    <row r="58" spans="2:22">
      <c r="B58" s="1" t="s">
        <v>224</v>
      </c>
      <c r="G58">
        <f t="shared" si="7"/>
        <v>4</v>
      </c>
      <c r="H58">
        <v>3</v>
      </c>
      <c r="I58">
        <f t="shared" si="4"/>
        <v>202</v>
      </c>
      <c r="J58">
        <f t="shared" si="0"/>
        <v>56</v>
      </c>
      <c r="K58" t="str" cm="1">
        <f t="array" aca="1" ref="K58" ca="1">RIGHT(INDIRECT("B"&amp;I58),9)</f>
        <v xml:space="preserve"> 0.054954</v>
      </c>
      <c r="L58" t="str" cm="1">
        <f t="array" aca="1" ref="L58" ca="1">RIGHT(INDIRECT("D"&amp;I58+1),9)</f>
        <v xml:space="preserve"> 0.172866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       'k_sg']</v>
      </c>
      <c r="P58">
        <f t="shared" si="1"/>
        <v>56</v>
      </c>
      <c r="Q58" s="6" t="str">
        <f t="shared" ca="1" si="5"/>
        <v>k_sg</v>
      </c>
      <c r="R58">
        <f t="shared" ca="1" si="2"/>
        <v>5.4954000000000003E-2</v>
      </c>
      <c r="S58">
        <f t="shared" ca="1" si="2"/>
        <v>0.17286599999999999</v>
      </c>
      <c r="T58">
        <f t="shared" ca="1" si="3"/>
        <v>-1</v>
      </c>
      <c r="U58">
        <f t="shared" ca="1" si="10"/>
        <v>0</v>
      </c>
      <c r="V58">
        <f t="shared" ca="1" si="10"/>
        <v>0</v>
      </c>
    </row>
    <row r="59" spans="2:22">
      <c r="B59" s="1" t="s">
        <v>21</v>
      </c>
      <c r="C59" t="s">
        <v>22</v>
      </c>
      <c r="D59" t="s">
        <v>247</v>
      </c>
      <c r="G59">
        <f t="shared" si="7"/>
        <v>4</v>
      </c>
      <c r="H59">
        <v>3</v>
      </c>
      <c r="I59">
        <f t="shared" si="4"/>
        <v>206</v>
      </c>
      <c r="J59">
        <f t="shared" si="0"/>
        <v>57</v>
      </c>
      <c r="K59" t="str" cm="1">
        <f t="array" aca="1" ref="K59" ca="1">RIGHT(INDIRECT("B"&amp;I59),9)</f>
        <v xml:space="preserve"> 0.054954</v>
      </c>
      <c r="L59" t="str" cm="1">
        <f t="array" aca="1" ref="L59" ca="1">RIGHT(INDIRECT("D"&amp;I59+1),9)</f>
        <v xml:space="preserve"> 0.172866</v>
      </c>
      <c r="M59" cm="1">
        <f t="array" aca="1" ref="M59" ca="1">INDIRECT("D"&amp;I59+2)</f>
        <v>1</v>
      </c>
      <c r="N59" t="str" cm="1">
        <f t="array" aca="1" ref="N59" ca="1">INDIRECT(IF(H59=2,"E","B")&amp;I59+H59)</f>
        <v xml:space="preserve">        'VFrootcyl']]</v>
      </c>
      <c r="P59">
        <f t="shared" si="1"/>
        <v>57</v>
      </c>
      <c r="Q59" s="6" t="str">
        <f t="shared" ca="1" si="5"/>
        <v>VFrootcyl</v>
      </c>
      <c r="R59">
        <f t="shared" ca="1" si="2"/>
        <v>5.4954000000000003E-2</v>
      </c>
      <c r="S59">
        <f t="shared" ca="1" si="2"/>
        <v>0.17286599999999999</v>
      </c>
      <c r="T59">
        <f t="shared" ca="1" si="3"/>
        <v>1</v>
      </c>
      <c r="U59">
        <f t="shared" ca="1" si="10"/>
        <v>0</v>
      </c>
      <c r="V59">
        <f t="shared" ca="1" si="10"/>
        <v>0</v>
      </c>
    </row>
    <row r="60" spans="2:22">
      <c r="B60" s="1" t="s">
        <v>24</v>
      </c>
      <c r="C60" t="s">
        <v>22</v>
      </c>
      <c r="D60">
        <v>-1</v>
      </c>
    </row>
    <row r="61" spans="2:22">
      <c r="B61" s="1" t="s">
        <v>57</v>
      </c>
    </row>
    <row r="62" spans="2:22">
      <c r="B62" s="1" t="s">
        <v>224</v>
      </c>
    </row>
    <row r="63" spans="2:22">
      <c r="B63" s="1" t="s">
        <v>21</v>
      </c>
      <c r="C63" t="s">
        <v>22</v>
      </c>
      <c r="D63" t="s">
        <v>247</v>
      </c>
    </row>
    <row r="64" spans="2:22">
      <c r="B64" s="1" t="s">
        <v>24</v>
      </c>
      <c r="C64" t="s">
        <v>22</v>
      </c>
      <c r="D64">
        <v>-1</v>
      </c>
    </row>
    <row r="65" spans="2:5">
      <c r="B65" s="1" t="s">
        <v>83</v>
      </c>
    </row>
    <row r="66" spans="2:5">
      <c r="B66" s="1" t="s">
        <v>224</v>
      </c>
    </row>
    <row r="67" spans="2:5">
      <c r="B67" s="1" t="s">
        <v>21</v>
      </c>
      <c r="C67" t="s">
        <v>22</v>
      </c>
      <c r="D67" t="s">
        <v>247</v>
      </c>
    </row>
    <row r="68" spans="2:5">
      <c r="B68" s="1" t="s">
        <v>24</v>
      </c>
      <c r="C68" t="s">
        <v>22</v>
      </c>
      <c r="D68">
        <v>1</v>
      </c>
      <c r="E68" t="s">
        <v>68</v>
      </c>
    </row>
    <row r="69" spans="2:5">
      <c r="B69" s="1" t="s">
        <v>224</v>
      </c>
    </row>
    <row r="70" spans="2:5">
      <c r="B70" s="1" t="s">
        <v>21</v>
      </c>
      <c r="C70" t="s">
        <v>22</v>
      </c>
      <c r="D70" t="s">
        <v>247</v>
      </c>
    </row>
    <row r="71" spans="2:5">
      <c r="B71" s="1" t="s">
        <v>24</v>
      </c>
      <c r="C71" t="s">
        <v>22</v>
      </c>
      <c r="D71">
        <v>1</v>
      </c>
      <c r="E71" t="s">
        <v>96</v>
      </c>
    </row>
    <row r="72" spans="2:5">
      <c r="B72" s="1" t="s">
        <v>225</v>
      </c>
    </row>
    <row r="73" spans="2:5">
      <c r="B73" s="1" t="s">
        <v>21</v>
      </c>
      <c r="C73" t="s">
        <v>22</v>
      </c>
      <c r="D73" t="s">
        <v>248</v>
      </c>
    </row>
    <row r="74" spans="2:5">
      <c r="B74" s="1" t="s">
        <v>24</v>
      </c>
      <c r="C74" t="s">
        <v>22</v>
      </c>
      <c r="D74">
        <v>-1</v>
      </c>
      <c r="E74" t="s">
        <v>81</v>
      </c>
    </row>
    <row r="75" spans="2:5">
      <c r="B75" s="1" t="s">
        <v>225</v>
      </c>
    </row>
    <row r="76" spans="2:5">
      <c r="B76" s="1" t="s">
        <v>21</v>
      </c>
      <c r="C76" t="s">
        <v>22</v>
      </c>
      <c r="D76" t="s">
        <v>248</v>
      </c>
    </row>
    <row r="77" spans="2:5">
      <c r="B77" s="1" t="s">
        <v>24</v>
      </c>
      <c r="C77" t="s">
        <v>22</v>
      </c>
      <c r="D77">
        <v>1</v>
      </c>
      <c r="E77" t="s">
        <v>130</v>
      </c>
    </row>
    <row r="78" spans="2:5">
      <c r="B78" s="1" t="s">
        <v>225</v>
      </c>
    </row>
    <row r="79" spans="2:5">
      <c r="B79" s="1" t="s">
        <v>21</v>
      </c>
      <c r="C79" t="s">
        <v>22</v>
      </c>
      <c r="D79" t="s">
        <v>248</v>
      </c>
    </row>
    <row r="80" spans="2:5">
      <c r="B80" s="1" t="s">
        <v>24</v>
      </c>
      <c r="C80" t="s">
        <v>22</v>
      </c>
      <c r="D80">
        <v>1</v>
      </c>
    </row>
    <row r="81" spans="2:5">
      <c r="B81" s="1" t="s">
        <v>93</v>
      </c>
    </row>
    <row r="82" spans="2:5">
      <c r="B82" s="1" t="s">
        <v>225</v>
      </c>
    </row>
    <row r="83" spans="2:5">
      <c r="B83" s="1" t="s">
        <v>21</v>
      </c>
      <c r="C83" t="s">
        <v>22</v>
      </c>
      <c r="D83" t="s">
        <v>248</v>
      </c>
    </row>
    <row r="84" spans="2:5">
      <c r="B84" s="1" t="s">
        <v>24</v>
      </c>
      <c r="C84" t="s">
        <v>22</v>
      </c>
      <c r="D84">
        <v>1</v>
      </c>
      <c r="E84" t="s">
        <v>143</v>
      </c>
    </row>
    <row r="85" spans="2:5">
      <c r="B85" s="1" t="s">
        <v>226</v>
      </c>
    </row>
    <row r="86" spans="2:5">
      <c r="B86" s="1" t="s">
        <v>21</v>
      </c>
      <c r="C86" t="s">
        <v>22</v>
      </c>
      <c r="D86" t="s">
        <v>249</v>
      </c>
    </row>
    <row r="87" spans="2:5">
      <c r="B87" s="1" t="s">
        <v>24</v>
      </c>
      <c r="C87" t="s">
        <v>22</v>
      </c>
      <c r="D87">
        <v>-1</v>
      </c>
    </row>
    <row r="88" spans="2:5">
      <c r="B88" s="1" t="s">
        <v>86</v>
      </c>
    </row>
    <row r="89" spans="2:5">
      <c r="B89" s="1" t="s">
        <v>226</v>
      </c>
    </row>
    <row r="90" spans="2:5">
      <c r="B90" s="1" t="s">
        <v>21</v>
      </c>
      <c r="C90" t="s">
        <v>22</v>
      </c>
      <c r="D90" t="s">
        <v>249</v>
      </c>
    </row>
    <row r="91" spans="2:5">
      <c r="B91" s="1" t="s">
        <v>24</v>
      </c>
      <c r="C91" t="s">
        <v>22</v>
      </c>
      <c r="D91">
        <v>1</v>
      </c>
    </row>
    <row r="92" spans="2:5">
      <c r="B92" s="1" t="s">
        <v>55</v>
      </c>
    </row>
    <row r="93" spans="2:5">
      <c r="B93" s="1" t="s">
        <v>226</v>
      </c>
    </row>
    <row r="94" spans="2:5">
      <c r="B94" s="1" t="s">
        <v>21</v>
      </c>
      <c r="C94" t="s">
        <v>22</v>
      </c>
      <c r="D94" t="s">
        <v>249</v>
      </c>
    </row>
    <row r="95" spans="2:5">
      <c r="B95" s="1" t="s">
        <v>24</v>
      </c>
      <c r="C95" t="s">
        <v>22</v>
      </c>
      <c r="D95">
        <v>-1</v>
      </c>
    </row>
    <row r="96" spans="2:5">
      <c r="B96" s="1" t="s">
        <v>76</v>
      </c>
    </row>
    <row r="97" spans="2:5">
      <c r="B97" s="1" t="s">
        <v>226</v>
      </c>
    </row>
    <row r="98" spans="2:5">
      <c r="B98" s="1" t="s">
        <v>21</v>
      </c>
      <c r="C98" t="s">
        <v>22</v>
      </c>
      <c r="D98" t="s">
        <v>249</v>
      </c>
    </row>
    <row r="99" spans="2:5">
      <c r="B99" s="1" t="s">
        <v>24</v>
      </c>
      <c r="C99" t="s">
        <v>22</v>
      </c>
      <c r="D99">
        <v>-1</v>
      </c>
      <c r="E99" t="s">
        <v>44</v>
      </c>
    </row>
    <row r="100" spans="2:5">
      <c r="B100" s="1" t="s">
        <v>227</v>
      </c>
    </row>
    <row r="101" spans="2:5">
      <c r="B101" s="1" t="s">
        <v>21</v>
      </c>
      <c r="C101" t="s">
        <v>22</v>
      </c>
      <c r="D101" t="s">
        <v>250</v>
      </c>
    </row>
    <row r="102" spans="2:5">
      <c r="B102" s="1" t="s">
        <v>24</v>
      </c>
      <c r="C102" t="s">
        <v>22</v>
      </c>
      <c r="D102">
        <v>1</v>
      </c>
    </row>
    <row r="103" spans="2:5">
      <c r="B103" s="1" t="s">
        <v>30</v>
      </c>
    </row>
    <row r="104" spans="2:5">
      <c r="B104" s="1" t="s">
        <v>228</v>
      </c>
    </row>
    <row r="105" spans="2:5">
      <c r="B105" s="1" t="s">
        <v>21</v>
      </c>
      <c r="C105" t="s">
        <v>22</v>
      </c>
      <c r="D105" t="s">
        <v>251</v>
      </c>
    </row>
    <row r="106" spans="2:5">
      <c r="B106" s="1" t="s">
        <v>24</v>
      </c>
      <c r="C106" t="s">
        <v>22</v>
      </c>
      <c r="D106">
        <v>-1</v>
      </c>
      <c r="E106" t="s">
        <v>78</v>
      </c>
    </row>
    <row r="107" spans="2:5">
      <c r="B107" s="1" t="s">
        <v>228</v>
      </c>
    </row>
    <row r="108" spans="2:5">
      <c r="B108" s="1" t="s">
        <v>21</v>
      </c>
      <c r="C108" t="s">
        <v>22</v>
      </c>
      <c r="D108" t="s">
        <v>251</v>
      </c>
    </row>
    <row r="109" spans="2:5">
      <c r="B109" s="1" t="s">
        <v>24</v>
      </c>
      <c r="C109" t="s">
        <v>22</v>
      </c>
      <c r="D109">
        <v>1</v>
      </c>
    </row>
    <row r="110" spans="2:5">
      <c r="B110" s="1" t="s">
        <v>28</v>
      </c>
    </row>
    <row r="111" spans="2:5">
      <c r="B111" s="1" t="s">
        <v>228</v>
      </c>
    </row>
    <row r="112" spans="2:5">
      <c r="B112" s="1" t="s">
        <v>21</v>
      </c>
      <c r="C112" t="s">
        <v>22</v>
      </c>
      <c r="D112" t="s">
        <v>251</v>
      </c>
    </row>
    <row r="113" spans="2:5">
      <c r="B113" s="1" t="s">
        <v>24</v>
      </c>
      <c r="C113" t="s">
        <v>22</v>
      </c>
      <c r="D113">
        <v>-1</v>
      </c>
      <c r="E113" t="s">
        <v>84</v>
      </c>
    </row>
    <row r="114" spans="2:5">
      <c r="B114" s="1" t="s">
        <v>229</v>
      </c>
    </row>
    <row r="115" spans="2:5">
      <c r="B115" s="1" t="s">
        <v>21</v>
      </c>
      <c r="C115" t="s">
        <v>22</v>
      </c>
      <c r="D115" t="s">
        <v>252</v>
      </c>
    </row>
    <row r="116" spans="2:5">
      <c r="B116" s="1" t="s">
        <v>24</v>
      </c>
      <c r="C116" t="s">
        <v>22</v>
      </c>
      <c r="D116">
        <v>-1</v>
      </c>
      <c r="E116" t="s">
        <v>39</v>
      </c>
    </row>
    <row r="117" spans="2:5">
      <c r="B117" s="1" t="s">
        <v>229</v>
      </c>
    </row>
    <row r="118" spans="2:5">
      <c r="B118" s="1" t="s">
        <v>21</v>
      </c>
      <c r="C118" t="s">
        <v>22</v>
      </c>
      <c r="D118" t="s">
        <v>252</v>
      </c>
    </row>
    <row r="119" spans="2:5">
      <c r="B119" s="1" t="s">
        <v>24</v>
      </c>
      <c r="C119" t="s">
        <v>22</v>
      </c>
      <c r="D119">
        <v>-1</v>
      </c>
    </row>
    <row r="120" spans="2:5">
      <c r="B120" s="1" t="s">
        <v>131</v>
      </c>
    </row>
    <row r="121" spans="2:5">
      <c r="B121" s="1" t="s">
        <v>229</v>
      </c>
    </row>
    <row r="122" spans="2:5">
      <c r="B122" s="1" t="s">
        <v>21</v>
      </c>
      <c r="C122" t="s">
        <v>22</v>
      </c>
      <c r="D122" t="s">
        <v>252</v>
      </c>
    </row>
    <row r="123" spans="2:5">
      <c r="B123" s="1" t="s">
        <v>24</v>
      </c>
      <c r="C123" t="s">
        <v>22</v>
      </c>
      <c r="D123">
        <v>1</v>
      </c>
      <c r="E123" t="s">
        <v>27</v>
      </c>
    </row>
    <row r="124" spans="2:5">
      <c r="B124" s="1" t="s">
        <v>230</v>
      </c>
    </row>
    <row r="125" spans="2:5">
      <c r="B125" s="1" t="s">
        <v>21</v>
      </c>
      <c r="C125" t="s">
        <v>22</v>
      </c>
      <c r="D125" t="s">
        <v>253</v>
      </c>
    </row>
    <row r="126" spans="2:5">
      <c r="B126" s="1" t="s">
        <v>24</v>
      </c>
      <c r="C126" t="s">
        <v>22</v>
      </c>
      <c r="D126">
        <v>-1</v>
      </c>
    </row>
    <row r="127" spans="2:5">
      <c r="B127" s="1" t="s">
        <v>154</v>
      </c>
    </row>
    <row r="128" spans="2:5">
      <c r="B128" s="1" t="s">
        <v>231</v>
      </c>
    </row>
    <row r="129" spans="2:5">
      <c r="B129" s="1" t="s">
        <v>21</v>
      </c>
      <c r="C129" t="s">
        <v>22</v>
      </c>
      <c r="D129" t="s">
        <v>254</v>
      </c>
    </row>
    <row r="130" spans="2:5">
      <c r="B130" s="1" t="s">
        <v>24</v>
      </c>
      <c r="C130" t="s">
        <v>22</v>
      </c>
      <c r="D130">
        <v>1</v>
      </c>
      <c r="E130" t="s">
        <v>135</v>
      </c>
    </row>
    <row r="131" spans="2:5">
      <c r="B131" s="1" t="s">
        <v>231</v>
      </c>
    </row>
    <row r="132" spans="2:5">
      <c r="B132" s="1" t="s">
        <v>21</v>
      </c>
      <c r="C132" t="s">
        <v>22</v>
      </c>
      <c r="D132" t="s">
        <v>254</v>
      </c>
    </row>
    <row r="133" spans="2:5">
      <c r="B133" s="1" t="s">
        <v>24</v>
      </c>
      <c r="C133" t="s">
        <v>22</v>
      </c>
      <c r="D133">
        <v>1</v>
      </c>
    </row>
    <row r="134" spans="2:5">
      <c r="B134" s="1" t="s">
        <v>54</v>
      </c>
    </row>
    <row r="135" spans="2:5">
      <c r="B135" s="1" t="s">
        <v>232</v>
      </c>
    </row>
    <row r="136" spans="2:5">
      <c r="B136" s="1" t="s">
        <v>21</v>
      </c>
      <c r="C136" t="s">
        <v>22</v>
      </c>
      <c r="D136" t="s">
        <v>255</v>
      </c>
    </row>
    <row r="137" spans="2:5">
      <c r="B137" s="1" t="s">
        <v>24</v>
      </c>
      <c r="C137" t="s">
        <v>22</v>
      </c>
      <c r="D137">
        <v>1</v>
      </c>
      <c r="E137" t="s">
        <v>43</v>
      </c>
    </row>
    <row r="138" spans="2:5">
      <c r="B138" s="1" t="s">
        <v>232</v>
      </c>
    </row>
    <row r="139" spans="2:5">
      <c r="B139" s="1" t="s">
        <v>21</v>
      </c>
      <c r="C139" t="s">
        <v>22</v>
      </c>
      <c r="D139" t="s">
        <v>255</v>
      </c>
    </row>
    <row r="140" spans="2:5">
      <c r="B140" s="1" t="s">
        <v>24</v>
      </c>
      <c r="C140" t="s">
        <v>22</v>
      </c>
      <c r="D140">
        <v>-1</v>
      </c>
    </row>
    <row r="141" spans="2:5">
      <c r="B141" s="1" t="s">
        <v>53</v>
      </c>
    </row>
    <row r="142" spans="2:5">
      <c r="B142" s="1" t="s">
        <v>232</v>
      </c>
    </row>
    <row r="143" spans="2:5">
      <c r="B143" s="1" t="s">
        <v>21</v>
      </c>
      <c r="C143" t="s">
        <v>22</v>
      </c>
      <c r="D143" t="s">
        <v>255</v>
      </c>
    </row>
    <row r="144" spans="2:5">
      <c r="B144" s="1" t="s">
        <v>24</v>
      </c>
      <c r="C144" t="s">
        <v>22</v>
      </c>
      <c r="D144">
        <v>-1</v>
      </c>
    </row>
    <row r="145" spans="2:5">
      <c r="B145" s="1" t="s">
        <v>163</v>
      </c>
    </row>
    <row r="146" spans="2:5">
      <c r="B146" s="1" t="s">
        <v>232</v>
      </c>
    </row>
    <row r="147" spans="2:5">
      <c r="B147" s="1" t="s">
        <v>21</v>
      </c>
      <c r="C147" t="s">
        <v>22</v>
      </c>
      <c r="D147" t="s">
        <v>255</v>
      </c>
    </row>
    <row r="148" spans="2:5">
      <c r="B148" s="1" t="s">
        <v>24</v>
      </c>
      <c r="C148" t="s">
        <v>22</v>
      </c>
      <c r="D148">
        <v>1</v>
      </c>
      <c r="E148" t="s">
        <v>99</v>
      </c>
    </row>
    <row r="149" spans="2:5">
      <c r="B149" s="1" t="s">
        <v>233</v>
      </c>
    </row>
    <row r="150" spans="2:5">
      <c r="B150" s="1" t="s">
        <v>21</v>
      </c>
      <c r="C150" t="s">
        <v>22</v>
      </c>
      <c r="D150" t="s">
        <v>256</v>
      </c>
    </row>
    <row r="151" spans="2:5">
      <c r="B151" s="1" t="s">
        <v>24</v>
      </c>
      <c r="C151" t="s">
        <v>22</v>
      </c>
      <c r="D151">
        <v>-1</v>
      </c>
    </row>
    <row r="152" spans="2:5">
      <c r="B152" s="1" t="s">
        <v>45</v>
      </c>
    </row>
    <row r="153" spans="2:5">
      <c r="B153" s="1" t="s">
        <v>233</v>
      </c>
    </row>
    <row r="154" spans="2:5">
      <c r="B154" s="1" t="s">
        <v>21</v>
      </c>
      <c r="C154" t="s">
        <v>22</v>
      </c>
      <c r="D154" t="s">
        <v>256</v>
      </c>
    </row>
    <row r="155" spans="2:5">
      <c r="B155" s="1" t="s">
        <v>24</v>
      </c>
      <c r="C155" t="s">
        <v>22</v>
      </c>
      <c r="D155">
        <v>-1</v>
      </c>
    </row>
    <row r="156" spans="2:5">
      <c r="B156" s="1" t="s">
        <v>26</v>
      </c>
    </row>
    <row r="157" spans="2:5">
      <c r="B157" s="1" t="s">
        <v>234</v>
      </c>
    </row>
    <row r="158" spans="2:5">
      <c r="B158" s="1" t="s">
        <v>21</v>
      </c>
      <c r="C158" t="s">
        <v>22</v>
      </c>
      <c r="D158" t="s">
        <v>257</v>
      </c>
    </row>
    <row r="159" spans="2:5">
      <c r="B159" s="1" t="s">
        <v>24</v>
      </c>
      <c r="C159" t="s">
        <v>22</v>
      </c>
      <c r="D159">
        <v>1</v>
      </c>
    </row>
    <row r="160" spans="2:5">
      <c r="B160" s="1" t="s">
        <v>59</v>
      </c>
    </row>
    <row r="161" spans="2:5">
      <c r="B161" s="1" t="s">
        <v>234</v>
      </c>
    </row>
    <row r="162" spans="2:5">
      <c r="B162" s="1" t="s">
        <v>21</v>
      </c>
      <c r="C162" t="s">
        <v>22</v>
      </c>
      <c r="D162" t="s">
        <v>258</v>
      </c>
    </row>
    <row r="163" spans="2:5">
      <c r="B163" s="1" t="s">
        <v>24</v>
      </c>
      <c r="C163" t="s">
        <v>22</v>
      </c>
      <c r="D163">
        <v>-1</v>
      </c>
    </row>
    <row r="164" spans="2:5">
      <c r="B164" s="1" t="s">
        <v>37</v>
      </c>
    </row>
    <row r="165" spans="2:5">
      <c r="B165" s="1" t="s">
        <v>235</v>
      </c>
    </row>
    <row r="166" spans="2:5">
      <c r="B166" s="1" t="s">
        <v>21</v>
      </c>
      <c r="C166" t="s">
        <v>22</v>
      </c>
      <c r="D166" t="s">
        <v>259</v>
      </c>
    </row>
    <row r="167" spans="2:5">
      <c r="B167" s="1" t="s">
        <v>24</v>
      </c>
      <c r="C167" t="s">
        <v>22</v>
      </c>
      <c r="D167">
        <v>1</v>
      </c>
      <c r="E167" t="s">
        <v>159</v>
      </c>
    </row>
    <row r="168" spans="2:5">
      <c r="B168" s="1" t="s">
        <v>236</v>
      </c>
    </row>
    <row r="169" spans="2:5">
      <c r="B169" s="1" t="s">
        <v>21</v>
      </c>
      <c r="C169" t="s">
        <v>22</v>
      </c>
      <c r="D169" t="s">
        <v>260</v>
      </c>
    </row>
    <row r="170" spans="2:5">
      <c r="B170" s="1" t="s">
        <v>24</v>
      </c>
      <c r="C170" t="s">
        <v>22</v>
      </c>
      <c r="D170">
        <v>1</v>
      </c>
    </row>
    <row r="171" spans="2:5">
      <c r="B171" s="1" t="s">
        <v>73</v>
      </c>
    </row>
    <row r="172" spans="2:5">
      <c r="B172" s="1" t="s">
        <v>236</v>
      </c>
    </row>
    <row r="173" spans="2:5">
      <c r="B173" s="1" t="s">
        <v>21</v>
      </c>
      <c r="C173" t="s">
        <v>22</v>
      </c>
      <c r="D173" t="s">
        <v>260</v>
      </c>
    </row>
    <row r="174" spans="2:5">
      <c r="B174" s="1" t="s">
        <v>24</v>
      </c>
      <c r="C174" t="s">
        <v>22</v>
      </c>
      <c r="D174">
        <v>-1</v>
      </c>
    </row>
    <row r="175" spans="2:5">
      <c r="B175" s="1" t="s">
        <v>51</v>
      </c>
    </row>
    <row r="176" spans="2:5">
      <c r="B176" s="1" t="s">
        <v>236</v>
      </c>
    </row>
    <row r="177" spans="2:5">
      <c r="B177" s="1" t="s">
        <v>21</v>
      </c>
      <c r="C177" t="s">
        <v>22</v>
      </c>
      <c r="D177" t="s">
        <v>260</v>
      </c>
    </row>
    <row r="178" spans="2:5">
      <c r="B178" s="1" t="s">
        <v>24</v>
      </c>
      <c r="C178" t="s">
        <v>22</v>
      </c>
      <c r="D178">
        <v>1</v>
      </c>
    </row>
    <row r="179" spans="2:5">
      <c r="B179" s="1" t="s">
        <v>64</v>
      </c>
    </row>
    <row r="180" spans="2:5">
      <c r="B180" s="1" t="s">
        <v>237</v>
      </c>
    </row>
    <row r="181" spans="2:5">
      <c r="B181" s="1" t="s">
        <v>21</v>
      </c>
      <c r="C181" t="s">
        <v>22</v>
      </c>
      <c r="D181" t="s">
        <v>261</v>
      </c>
    </row>
    <row r="182" spans="2:5">
      <c r="B182" s="1" t="s">
        <v>24</v>
      </c>
      <c r="C182" t="s">
        <v>22</v>
      </c>
      <c r="D182">
        <v>1</v>
      </c>
      <c r="E182" t="s">
        <v>34</v>
      </c>
    </row>
    <row r="183" spans="2:5">
      <c r="B183" s="1" t="s">
        <v>238</v>
      </c>
    </row>
    <row r="184" spans="2:5">
      <c r="B184" s="1" t="s">
        <v>21</v>
      </c>
      <c r="C184" t="s">
        <v>22</v>
      </c>
      <c r="D184" t="s">
        <v>262</v>
      </c>
    </row>
    <row r="185" spans="2:5">
      <c r="B185" s="1" t="s">
        <v>24</v>
      </c>
      <c r="C185" t="s">
        <v>22</v>
      </c>
      <c r="D185">
        <v>-1</v>
      </c>
      <c r="E185" t="s">
        <v>36</v>
      </c>
    </row>
    <row r="186" spans="2:5">
      <c r="B186" s="1" t="s">
        <v>238</v>
      </c>
    </row>
    <row r="187" spans="2:5">
      <c r="B187" s="1" t="s">
        <v>21</v>
      </c>
      <c r="C187" t="s">
        <v>22</v>
      </c>
      <c r="D187" t="s">
        <v>262</v>
      </c>
    </row>
    <row r="188" spans="2:5">
      <c r="B188" s="1" t="s">
        <v>24</v>
      </c>
      <c r="C188" t="s">
        <v>22</v>
      </c>
      <c r="D188">
        <v>1</v>
      </c>
    </row>
    <row r="189" spans="2:5">
      <c r="B189" s="1" t="s">
        <v>47</v>
      </c>
    </row>
    <row r="190" spans="2:5">
      <c r="B190" s="1" t="s">
        <v>239</v>
      </c>
    </row>
    <row r="191" spans="2:5">
      <c r="B191" s="1" t="s">
        <v>21</v>
      </c>
      <c r="C191" t="s">
        <v>22</v>
      </c>
      <c r="D191" t="s">
        <v>263</v>
      </c>
    </row>
    <row r="192" spans="2:5">
      <c r="B192" s="1" t="s">
        <v>24</v>
      </c>
      <c r="C192" t="s">
        <v>22</v>
      </c>
      <c r="D192">
        <v>-1</v>
      </c>
    </row>
    <row r="193" spans="2:4">
      <c r="B193" s="1" t="s">
        <v>67</v>
      </c>
    </row>
    <row r="194" spans="2:4">
      <c r="B194" s="1" t="s">
        <v>239</v>
      </c>
    </row>
    <row r="195" spans="2:4">
      <c r="B195" s="1" t="s">
        <v>21</v>
      </c>
      <c r="C195" t="s">
        <v>22</v>
      </c>
      <c r="D195" t="s">
        <v>263</v>
      </c>
    </row>
    <row r="196" spans="2:4">
      <c r="B196" s="1" t="s">
        <v>24</v>
      </c>
      <c r="C196" t="s">
        <v>22</v>
      </c>
      <c r="D196">
        <v>-1</v>
      </c>
    </row>
    <row r="197" spans="2:4">
      <c r="B197" s="1" t="s">
        <v>65</v>
      </c>
    </row>
    <row r="198" spans="2:4">
      <c r="B198" s="1" t="s">
        <v>240</v>
      </c>
    </row>
    <row r="199" spans="2:4">
      <c r="B199" s="1" t="s">
        <v>21</v>
      </c>
      <c r="C199" t="s">
        <v>22</v>
      </c>
      <c r="D199" t="s">
        <v>264</v>
      </c>
    </row>
    <row r="200" spans="2:4">
      <c r="B200" s="1" t="s">
        <v>24</v>
      </c>
      <c r="C200" t="s">
        <v>22</v>
      </c>
      <c r="D200">
        <v>-1</v>
      </c>
    </row>
    <row r="201" spans="2:4">
      <c r="B201" s="1" t="s">
        <v>60</v>
      </c>
    </row>
    <row r="202" spans="2:4">
      <c r="B202" s="1" t="s">
        <v>240</v>
      </c>
    </row>
    <row r="203" spans="2:4">
      <c r="B203" s="1" t="s">
        <v>21</v>
      </c>
      <c r="C203" t="s">
        <v>22</v>
      </c>
      <c r="D203" t="s">
        <v>264</v>
      </c>
    </row>
    <row r="204" spans="2:4">
      <c r="B204" s="1" t="s">
        <v>24</v>
      </c>
      <c r="C204" t="s">
        <v>22</v>
      </c>
      <c r="D204">
        <v>-1</v>
      </c>
    </row>
    <row r="205" spans="2:4">
      <c r="B205" s="1" t="s">
        <v>50</v>
      </c>
    </row>
    <row r="206" spans="2:4">
      <c r="B206" s="1" t="s">
        <v>240</v>
      </c>
    </row>
    <row r="207" spans="2:4">
      <c r="B207" s="1" t="s">
        <v>21</v>
      </c>
      <c r="C207" t="s">
        <v>22</v>
      </c>
      <c r="D207" t="s">
        <v>264</v>
      </c>
    </row>
    <row r="208" spans="2:4">
      <c r="B208" s="1" t="s">
        <v>24</v>
      </c>
      <c r="C208" t="s">
        <v>22</v>
      </c>
      <c r="D208">
        <v>1</v>
      </c>
    </row>
    <row r="209" spans="2:3">
      <c r="B209" s="1" t="s">
        <v>265</v>
      </c>
      <c r="C209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V211"/>
  <sheetViews>
    <sheetView workbookViewId="0">
      <selection activeCell="U1" sqref="U1:V1048576"/>
    </sheetView>
  </sheetViews>
  <sheetFormatPr defaultRowHeight="15"/>
  <sheetData>
    <row r="2" spans="2:22">
      <c r="B2" s="1" t="s">
        <v>267</v>
      </c>
      <c r="I2" t="s">
        <v>705</v>
      </c>
      <c r="J2" t="s">
        <v>704</v>
      </c>
      <c r="K2" t="s">
        <v>702</v>
      </c>
      <c r="L2" t="s">
        <v>703</v>
      </c>
      <c r="M2" t="s">
        <v>700</v>
      </c>
      <c r="N2" t="s">
        <v>701</v>
      </c>
      <c r="P2" t="s">
        <v>704</v>
      </c>
      <c r="Q2" t="s">
        <v>731</v>
      </c>
      <c r="R2" t="s">
        <v>702</v>
      </c>
      <c r="S2" t="s">
        <v>703</v>
      </c>
      <c r="T2" t="s">
        <v>730</v>
      </c>
      <c r="U2" t="s">
        <v>800</v>
      </c>
      <c r="V2" t="s">
        <v>801</v>
      </c>
    </row>
    <row r="3" spans="2:22">
      <c r="B3" s="1" t="s">
        <v>21</v>
      </c>
      <c r="C3" t="s">
        <v>22</v>
      </c>
      <c r="D3" t="s">
        <v>288</v>
      </c>
      <c r="I3">
        <v>2</v>
      </c>
      <c r="J3">
        <v>1</v>
      </c>
      <c r="K3" t="str" cm="1">
        <f t="array" aca="1" ref="K3" ca="1">RIGHT(INDIRECT("B"&amp;I3),9)</f>
        <v xml:space="preserve"> 0.005107</v>
      </c>
      <c r="L3" t="str" cm="1">
        <f t="array" aca="1" ref="L3" ca="1">RIGHT(INDIRECT("D"&amp;I3+1),9)</f>
        <v xml:space="preserve"> 0.994892</v>
      </c>
      <c r="M3">
        <f>D4</f>
        <v>0</v>
      </c>
      <c r="N3" t="str">
        <f>E4</f>
        <v xml:space="preserve"> None]</v>
      </c>
      <c r="P3">
        <f>J3</f>
        <v>1</v>
      </c>
      <c r="Q3" t="s">
        <v>732</v>
      </c>
      <c r="R3">
        <f ca="1">_xlfn.NUMBERVALUE(K3)</f>
        <v>5.1070000000000004E-3</v>
      </c>
      <c r="S3">
        <f ca="1">_xlfn.NUMBERVALUE(L3)</f>
        <v>0.994892</v>
      </c>
      <c r="T3">
        <f>M3</f>
        <v>0</v>
      </c>
    </row>
    <row r="4" spans="2:22">
      <c r="B4" s="1" t="s">
        <v>24</v>
      </c>
      <c r="C4" t="s">
        <v>22</v>
      </c>
      <c r="D4">
        <v>0</v>
      </c>
      <c r="E4" t="s">
        <v>25</v>
      </c>
      <c r="G4">
        <v>3</v>
      </c>
      <c r="H4">
        <v>2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0.005107</v>
      </c>
      <c r="L4" t="str" cm="1">
        <f t="array" aca="1" ref="L4" ca="1">RIGHT(INDIRECT("D"&amp;I4+1),9)</f>
        <v xml:space="preserve"> 0.994892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'Ilw']</v>
      </c>
      <c r="P4">
        <f t="shared" ref="P4:P59" si="1">J4</f>
        <v>2</v>
      </c>
      <c r="Q4" s="6" t="str">
        <f ca="1">MID(N4,FIND("'",N4)+1,FIND("'",N4,FIND("'",N4)+1)-FIND("'",N4)-1)</f>
        <v>Ilw</v>
      </c>
      <c r="R4">
        <f t="shared" ref="R4:S59" ca="1" si="2">_xlfn.NUMBERVALUE(K4)</f>
        <v>5.1070000000000004E-3</v>
      </c>
      <c r="S4">
        <f t="shared" ca="1" si="2"/>
        <v>0.994892</v>
      </c>
      <c r="T4">
        <f t="shared" ref="T4:T59" ca="1" si="3">M4</f>
        <v>1</v>
      </c>
      <c r="U4">
        <f ca="1">T4*(R4-R3)/(2/3)</f>
        <v>0</v>
      </c>
      <c r="V4">
        <f ca="1">U4*(S4-S3)/(2/3)</f>
        <v>0</v>
      </c>
    </row>
    <row r="5" spans="2:22">
      <c r="B5" s="1" t="s">
        <v>268</v>
      </c>
      <c r="G5">
        <f>IF(H4=2,3,4)</f>
        <v>3</v>
      </c>
      <c r="H5">
        <v>2</v>
      </c>
      <c r="I5">
        <f t="shared" ref="I5:I59" si="4">I4+G5</f>
        <v>8</v>
      </c>
      <c r="J5">
        <f t="shared" si="0"/>
        <v>3</v>
      </c>
      <c r="K5" t="str" cm="1">
        <f t="array" aca="1" ref="K5" ca="1">RIGHT(INDIRECT("B"&amp;I5),9)</f>
        <v xml:space="preserve"> 0.005107</v>
      </c>
      <c r="L5" t="str" cm="1">
        <f t="array" aca="1" ref="L5" ca="1">RIGHT(INDIRECT("D"&amp;I5+1),9)</f>
        <v xml:space="preserve"> 0.994892</v>
      </c>
      <c r="M5" cm="1">
        <f t="array" aca="1" ref="M5" ca="1">INDIRECT("D"&amp;I5+2)</f>
        <v>1</v>
      </c>
      <c r="N5" t="str" cm="1">
        <f t="array" aca="1" ref="N5" ca="1">INDIRECT(IF(H5=2,"E","B")&amp;I5+H5)</f>
        <v xml:space="preserve"> 'kwe']</v>
      </c>
      <c r="P5">
        <f t="shared" si="1"/>
        <v>3</v>
      </c>
      <c r="Q5" s="6" t="str">
        <f t="shared" ref="Q5:Q59" ca="1" si="5">MID(N5,FIND("'",N5)+1,FIND("'",N5,FIND("'",N5)+1)-FIND("'",N5)-1)</f>
        <v>kwe</v>
      </c>
      <c r="R5">
        <f t="shared" ca="1" si="2"/>
        <v>5.1070000000000004E-3</v>
      </c>
      <c r="S5">
        <f t="shared" ca="1" si="2"/>
        <v>0.994892</v>
      </c>
      <c r="T5">
        <f t="shared" ca="1" si="3"/>
        <v>1</v>
      </c>
      <c r="U5">
        <f t="shared" ref="U5:V20" ca="1" si="6">T5*(R5-R4)/(2/3)</f>
        <v>0</v>
      </c>
      <c r="V5">
        <f t="shared" ca="1" si="6"/>
        <v>0</v>
      </c>
    </row>
    <row r="6" spans="2:22">
      <c r="B6" s="1" t="s">
        <v>21</v>
      </c>
      <c r="C6" t="s">
        <v>22</v>
      </c>
      <c r="D6" t="s">
        <v>288</v>
      </c>
      <c r="G6">
        <f t="shared" ref="G6:G59" si="7">IF(H5=2,3,4)</f>
        <v>3</v>
      </c>
      <c r="H6">
        <v>3</v>
      </c>
      <c r="I6">
        <f t="shared" si="4"/>
        <v>11</v>
      </c>
      <c r="J6">
        <f t="shared" si="0"/>
        <v>4</v>
      </c>
      <c r="K6" t="str" cm="1">
        <f t="array" aca="1" ref="K6" ca="1">RIGHT(INDIRECT("B"&amp;I6),9)</f>
        <v xml:space="preserve"> 0.005107</v>
      </c>
      <c r="L6" t="str" cm="1">
        <f t="array" aca="1" ref="L6" ca="1">RIGHT(INDIRECT("D"&amp;I6+1),9)</f>
        <v xml:space="preserve"> 0.994892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'kcw']</v>
      </c>
      <c r="P6">
        <f t="shared" si="1"/>
        <v>4</v>
      </c>
      <c r="Q6" s="6" t="str">
        <f t="shared" ca="1" si="5"/>
        <v>kcw</v>
      </c>
      <c r="R6">
        <f t="shared" ca="1" si="2"/>
        <v>5.1070000000000004E-3</v>
      </c>
      <c r="S6">
        <f t="shared" ca="1" si="2"/>
        <v>0.994892</v>
      </c>
      <c r="T6">
        <f t="shared" ca="1" si="3"/>
        <v>-1</v>
      </c>
      <c r="U6">
        <f t="shared" ca="1" si="6"/>
        <v>0</v>
      </c>
      <c r="V6">
        <f t="shared" ca="1" si="6"/>
        <v>0</v>
      </c>
    </row>
    <row r="7" spans="2:22">
      <c r="B7" s="1" t="s">
        <v>24</v>
      </c>
      <c r="C7" t="s">
        <v>22</v>
      </c>
      <c r="D7">
        <v>1</v>
      </c>
      <c r="E7" t="s">
        <v>92</v>
      </c>
      <c r="G7">
        <f t="shared" si="7"/>
        <v>4</v>
      </c>
      <c r="H7">
        <v>3</v>
      </c>
      <c r="I7">
        <f t="shared" si="4"/>
        <v>15</v>
      </c>
      <c r="J7">
        <f t="shared" si="0"/>
        <v>5</v>
      </c>
      <c r="K7" t="str" cm="1">
        <f t="array" aca="1" ref="K7" ca="1">RIGHT(INDIRECT("B"&amp;I7),9)</f>
        <v xml:space="preserve"> 0.005107</v>
      </c>
      <c r="L7" t="str" cm="1">
        <f t="array" aca="1" ref="L7" ca="1">RIGHT(INDIRECT("D"&amp;I7+1),9)</f>
        <v xml:space="preserve"> 0.994892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       'Udx']</v>
      </c>
      <c r="P7">
        <f t="shared" si="1"/>
        <v>5</v>
      </c>
      <c r="Q7" s="6" t="str">
        <f t="shared" ca="1" si="5"/>
        <v>Udx</v>
      </c>
      <c r="R7">
        <f t="shared" ca="1" si="2"/>
        <v>5.1070000000000004E-3</v>
      </c>
      <c r="S7">
        <f t="shared" ca="1" si="2"/>
        <v>0.994892</v>
      </c>
      <c r="T7">
        <f t="shared" ca="1" si="3"/>
        <v>-1</v>
      </c>
      <c r="U7">
        <f t="shared" ca="1" si="6"/>
        <v>0</v>
      </c>
      <c r="V7">
        <f t="shared" ca="1" si="6"/>
        <v>0</v>
      </c>
    </row>
    <row r="8" spans="2:22">
      <c r="B8" s="1" t="s">
        <v>268</v>
      </c>
      <c r="G8">
        <f t="shared" si="7"/>
        <v>4</v>
      </c>
      <c r="H8">
        <v>3</v>
      </c>
      <c r="I8">
        <f t="shared" si="4"/>
        <v>19</v>
      </c>
      <c r="J8">
        <f t="shared" si="0"/>
        <v>6</v>
      </c>
      <c r="K8" t="str" cm="1">
        <f t="array" aca="1" ref="K8" ca="1">RIGHT(INDIRECT("B"&amp;I8),9)</f>
        <v xml:space="preserve"> 0.005107</v>
      </c>
      <c r="L8" t="str" cm="1">
        <f t="array" aca="1" ref="L8" ca="1">RIGHT(INDIRECT("D"&amp;I8+1),9)</f>
        <v xml:space="preserve"> 0.994892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       'VFroot']</v>
      </c>
      <c r="P8">
        <f t="shared" si="1"/>
        <v>6</v>
      </c>
      <c r="Q8" s="6" t="str">
        <f t="shared" ca="1" si="5"/>
        <v>VFroot</v>
      </c>
      <c r="R8">
        <f t="shared" ca="1" si="2"/>
        <v>5.1070000000000004E-3</v>
      </c>
      <c r="S8">
        <f t="shared" ca="1" si="2"/>
        <v>0.994892</v>
      </c>
      <c r="T8">
        <f t="shared" ca="1" si="3"/>
        <v>1</v>
      </c>
      <c r="U8">
        <f t="shared" ca="1" si="6"/>
        <v>0</v>
      </c>
      <c r="V8">
        <f t="shared" ca="1" si="6"/>
        <v>0</v>
      </c>
    </row>
    <row r="9" spans="2:22">
      <c r="B9" s="1" t="s">
        <v>21</v>
      </c>
      <c r="C9" t="s">
        <v>22</v>
      </c>
      <c r="D9" t="s">
        <v>288</v>
      </c>
      <c r="G9">
        <f t="shared" si="7"/>
        <v>4</v>
      </c>
      <c r="H9">
        <v>3</v>
      </c>
      <c r="I9">
        <f t="shared" si="4"/>
        <v>23</v>
      </c>
      <c r="J9">
        <f t="shared" si="0"/>
        <v>7</v>
      </c>
      <c r="K9" t="str" cm="1">
        <f t="array" aca="1" ref="K9" ca="1">RIGHT(INDIRECT("B"&amp;I9),9)</f>
        <v xml:space="preserve"> 0.005107</v>
      </c>
      <c r="L9" t="str" cm="1">
        <f t="array" aca="1" ref="L9" ca="1">RIGHT(INDIRECT("D"&amp;I9+1),9)</f>
        <v xml:space="preserve"> 0.994892</v>
      </c>
      <c r="M9" cm="1">
        <f t="array" aca="1" ref="M9" ca="1">INDIRECT("D"&amp;I9+2)</f>
        <v>1</v>
      </c>
      <c r="N9" t="str" cm="1">
        <f t="array" aca="1" ref="N9" ca="1">INDIRECT(IF(H9=2,"E","B")&amp;I9+H9)</f>
        <v xml:space="preserve">        'E_plas']</v>
      </c>
      <c r="P9">
        <f t="shared" si="1"/>
        <v>7</v>
      </c>
      <c r="Q9" s="6" t="str">
        <f t="shared" ca="1" si="5"/>
        <v>E_plas</v>
      </c>
      <c r="R9">
        <f t="shared" ca="1" si="2"/>
        <v>5.1070000000000004E-3</v>
      </c>
      <c r="S9">
        <f t="shared" ca="1" si="2"/>
        <v>0.994892</v>
      </c>
      <c r="T9">
        <f t="shared" ca="1" si="3"/>
        <v>1</v>
      </c>
      <c r="U9">
        <f t="shared" ca="1" si="6"/>
        <v>0</v>
      </c>
      <c r="V9">
        <f t="shared" ca="1" si="6"/>
        <v>0</v>
      </c>
    </row>
    <row r="10" spans="2:22">
      <c r="B10" s="1" t="s">
        <v>24</v>
      </c>
      <c r="C10" t="s">
        <v>22</v>
      </c>
      <c r="D10">
        <v>1</v>
      </c>
      <c r="E10" t="s">
        <v>49</v>
      </c>
      <c r="G10">
        <f t="shared" si="7"/>
        <v>4</v>
      </c>
      <c r="H10">
        <v>3</v>
      </c>
      <c r="I10">
        <f t="shared" si="4"/>
        <v>27</v>
      </c>
      <c r="J10">
        <f t="shared" si="0"/>
        <v>8</v>
      </c>
      <c r="K10" t="str" cm="1">
        <f t="array" aca="1" ref="K10" ca="1">RIGHT(INDIRECT("B"&amp;I10),9)</f>
        <v xml:space="preserve"> 0.005233</v>
      </c>
      <c r="L10" t="str" cm="1">
        <f t="array" aca="1" ref="L10" ca="1">RIGHT(INDIRECT("D"&amp;I10+1),9)</f>
        <v xml:space="preserve"> 0.994766</v>
      </c>
      <c r="M10" cm="1">
        <f t="array" aca="1" ref="M10" ca="1">INDIRECT("D"&amp;I10+2)</f>
        <v>-1</v>
      </c>
      <c r="N10" t="str" cm="1">
        <f t="array" aca="1" ref="N10" ca="1">INDIRECT(IF(H10=2,"E","B")&amp;I10+H10)</f>
        <v xml:space="preserve">        'Emax']</v>
      </c>
      <c r="P10">
        <f t="shared" si="1"/>
        <v>8</v>
      </c>
      <c r="Q10" s="6" t="str">
        <f t="shared" ca="1" si="5"/>
        <v>Emax</v>
      </c>
      <c r="R10">
        <f t="shared" ca="1" si="2"/>
        <v>5.2329999999999998E-3</v>
      </c>
      <c r="S10">
        <f t="shared" ca="1" si="2"/>
        <v>0.99476600000000004</v>
      </c>
      <c r="T10">
        <f t="shared" ca="1" si="3"/>
        <v>-1</v>
      </c>
      <c r="U10">
        <f t="shared" ca="1" si="6"/>
        <v>-1.8899999999999906E-4</v>
      </c>
      <c r="V10">
        <f t="shared" ca="1" si="6"/>
        <v>3.5720999999988333E-8</v>
      </c>
    </row>
    <row r="11" spans="2:22">
      <c r="B11" s="1" t="s">
        <v>268</v>
      </c>
      <c r="G11">
        <f t="shared" si="7"/>
        <v>4</v>
      </c>
      <c r="H11">
        <v>3</v>
      </c>
      <c r="I11">
        <f t="shared" si="4"/>
        <v>31</v>
      </c>
      <c r="J11">
        <f t="shared" si="0"/>
        <v>9</v>
      </c>
      <c r="K11" t="str" cm="1">
        <f t="array" aca="1" ref="K11" ca="1">RIGHT(INDIRECT("B"&amp;I11),9)</f>
        <v xml:space="preserve"> 0.005233</v>
      </c>
      <c r="L11" t="str" cm="1">
        <f t="array" aca="1" ref="L11" ca="1">RIGHT(INDIRECT("D"&amp;I11+1),9)</f>
        <v xml:space="preserve"> 0.994766</v>
      </c>
      <c r="M11" cm="1">
        <f t="array" aca="1" ref="M11" ca="1">INDIRECT("D"&amp;I11+2)</f>
        <v>1</v>
      </c>
      <c r="N11" t="str" cm="1">
        <f t="array" aca="1" ref="N11" ca="1">INDIRECT(IF(H11=2,"E","B")&amp;I11+H11)</f>
        <v xml:space="preserve">        'lamb']</v>
      </c>
      <c r="P11">
        <f t="shared" si="1"/>
        <v>9</v>
      </c>
      <c r="Q11" s="6" t="str">
        <f t="shared" ca="1" si="5"/>
        <v>lamb</v>
      </c>
      <c r="R11">
        <f t="shared" ca="1" si="2"/>
        <v>5.2329999999999998E-3</v>
      </c>
      <c r="S11">
        <f t="shared" ca="1" si="2"/>
        <v>0.99476600000000004</v>
      </c>
      <c r="T11">
        <f t="shared" ca="1" si="3"/>
        <v>1</v>
      </c>
      <c r="U11">
        <f t="shared" ca="1" si="6"/>
        <v>0</v>
      </c>
      <c r="V11">
        <f t="shared" ca="1" si="6"/>
        <v>0</v>
      </c>
    </row>
    <row r="12" spans="2:22">
      <c r="B12" s="1" t="s">
        <v>21</v>
      </c>
      <c r="C12" t="s">
        <v>22</v>
      </c>
      <c r="D12" t="s">
        <v>288</v>
      </c>
      <c r="G12">
        <f t="shared" si="7"/>
        <v>4</v>
      </c>
      <c r="H12">
        <v>2</v>
      </c>
      <c r="I12">
        <f t="shared" si="4"/>
        <v>35</v>
      </c>
      <c r="J12">
        <f t="shared" si="0"/>
        <v>10</v>
      </c>
      <c r="K12" t="str" cm="1">
        <f t="array" aca="1" ref="K12" ca="1">RIGHT(INDIRECT("B"&amp;I12),9)</f>
        <v xml:space="preserve"> 0.005136</v>
      </c>
      <c r="L12" t="str" cm="1">
        <f t="array" aca="1" ref="L12" ca="1">RIGHT(INDIRECT("D"&amp;I12+1),9)</f>
        <v xml:space="preserve"> 0.994863</v>
      </c>
      <c r="M12" cm="1">
        <f t="array" aca="1" ref="M12" ca="1">INDIRECT("D"&amp;I12+2)</f>
        <v>1</v>
      </c>
      <c r="N12" t="str" cm="1">
        <f t="array" aca="1" ref="N12" ca="1">INDIRECT(IF(H12=2,"E","B")&amp;I12+H12)</f>
        <v xml:space="preserve"> 'Ss']</v>
      </c>
      <c r="P12">
        <f t="shared" si="1"/>
        <v>10</v>
      </c>
      <c r="Q12" s="6" t="str">
        <f t="shared" ca="1" si="5"/>
        <v>Ss</v>
      </c>
      <c r="R12">
        <f t="shared" ca="1" si="2"/>
        <v>5.1359999999999999E-3</v>
      </c>
      <c r="S12">
        <f t="shared" ca="1" si="2"/>
        <v>0.99486300000000005</v>
      </c>
      <c r="T12">
        <f t="shared" ca="1" si="3"/>
        <v>1</v>
      </c>
      <c r="U12">
        <f t="shared" ca="1" si="6"/>
        <v>-1.454999999999998E-4</v>
      </c>
      <c r="V12">
        <f t="shared" ca="1" si="6"/>
        <v>-2.1170250000002972E-8</v>
      </c>
    </row>
    <row r="13" spans="2:22">
      <c r="B13" s="1" t="s">
        <v>24</v>
      </c>
      <c r="C13" t="s">
        <v>22</v>
      </c>
      <c r="D13">
        <v>-1</v>
      </c>
      <c r="G13">
        <f t="shared" si="7"/>
        <v>3</v>
      </c>
      <c r="H13">
        <v>3</v>
      </c>
      <c r="I13">
        <f t="shared" si="4"/>
        <v>38</v>
      </c>
      <c r="J13">
        <f t="shared" si="0"/>
        <v>11</v>
      </c>
      <c r="K13" t="str" cm="1">
        <f t="array" aca="1" ref="K13" ca="1">RIGHT(INDIRECT("B"&amp;I13),9)</f>
        <v xml:space="preserve"> 0.005136</v>
      </c>
      <c r="L13" t="str" cm="1">
        <f t="array" aca="1" ref="L13" ca="1">RIGHT(INDIRECT("D"&amp;I13+1),9)</f>
        <v xml:space="preserve"> 0.994863</v>
      </c>
      <c r="M13" cm="1">
        <f t="array" aca="1" ref="M13" ca="1">INDIRECT("D"&amp;I13+2)</f>
        <v>-1</v>
      </c>
      <c r="N13" t="str" cm="1">
        <f t="array" aca="1" ref="N13" ca="1">INDIRECT(IF(H13=2,"E","B")&amp;I13+H13)</f>
        <v xml:space="preserve">        'Beta']</v>
      </c>
      <c r="P13">
        <f t="shared" si="1"/>
        <v>11</v>
      </c>
      <c r="Q13" s="6" t="str">
        <f t="shared" ca="1" si="5"/>
        <v>Beta</v>
      </c>
      <c r="R13">
        <f t="shared" ca="1" si="2"/>
        <v>5.1359999999999999E-3</v>
      </c>
      <c r="S13">
        <f t="shared" ca="1" si="2"/>
        <v>0.99486300000000005</v>
      </c>
      <c r="T13">
        <f t="shared" ca="1" si="3"/>
        <v>-1</v>
      </c>
      <c r="U13">
        <f t="shared" ca="1" si="6"/>
        <v>0</v>
      </c>
      <c r="V13">
        <f t="shared" ca="1" si="6"/>
        <v>0</v>
      </c>
    </row>
    <row r="14" spans="2:22">
      <c r="B14" s="1" t="s">
        <v>51</v>
      </c>
      <c r="G14">
        <f t="shared" si="7"/>
        <v>4</v>
      </c>
      <c r="H14">
        <v>2</v>
      </c>
      <c r="I14">
        <f t="shared" si="4"/>
        <v>42</v>
      </c>
      <c r="J14">
        <f t="shared" si="0"/>
        <v>12</v>
      </c>
      <c r="K14" t="str" cm="1">
        <f t="array" aca="1" ref="K14" ca="1">RIGHT(INDIRECT("B"&amp;I14),9)</f>
        <v xml:space="preserve"> 0.005135</v>
      </c>
      <c r="L14" t="str" cm="1">
        <f t="array" aca="1" ref="L14" ca="1">RIGHT(INDIRECT("D"&amp;I14+1),9)</f>
        <v xml:space="preserve"> 0.994864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'Ew']</v>
      </c>
      <c r="P14">
        <f t="shared" si="1"/>
        <v>12</v>
      </c>
      <c r="Q14" s="6" t="str">
        <f t="shared" ca="1" si="5"/>
        <v>Ew</v>
      </c>
      <c r="R14">
        <f t="shared" ca="1" si="2"/>
        <v>5.1349999999999998E-3</v>
      </c>
      <c r="S14">
        <f t="shared" ca="1" si="2"/>
        <v>0.99486399999999997</v>
      </c>
      <c r="T14">
        <f t="shared" ca="1" si="3"/>
        <v>1</v>
      </c>
      <c r="U14">
        <f t="shared" ca="1" si="6"/>
        <v>-1.5000000000001991E-6</v>
      </c>
      <c r="V14">
        <f t="shared" ca="1" si="6"/>
        <v>-2.249999999815199E-12</v>
      </c>
    </row>
    <row r="15" spans="2:22">
      <c r="B15" s="1" t="s">
        <v>268</v>
      </c>
      <c r="G15">
        <f t="shared" si="7"/>
        <v>3</v>
      </c>
      <c r="H15">
        <v>3</v>
      </c>
      <c r="I15">
        <f t="shared" si="4"/>
        <v>45</v>
      </c>
      <c r="J15">
        <f t="shared" si="0"/>
        <v>13</v>
      </c>
      <c r="K15" t="str" cm="1">
        <f t="array" aca="1" ref="K15" ca="1">RIGHT(INDIRECT("B"&amp;I15),9)</f>
        <v xml:space="preserve"> 0.005135</v>
      </c>
      <c r="L15" t="str" cm="1">
        <f t="array" aca="1" ref="L15" ca="1">RIGHT(INDIRECT("D"&amp;I15+1),9)</f>
        <v xml:space="preserve"> 0.994864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       'If_sw']</v>
      </c>
      <c r="P15">
        <f t="shared" si="1"/>
        <v>13</v>
      </c>
      <c r="Q15" s="6" t="str">
        <f t="shared" ca="1" si="5"/>
        <v>If_sw</v>
      </c>
      <c r="R15">
        <f t="shared" ca="1" si="2"/>
        <v>5.1349999999999998E-3</v>
      </c>
      <c r="S15">
        <f t="shared" ca="1" si="2"/>
        <v>0.99486399999999997</v>
      </c>
      <c r="T15">
        <f t="shared" ca="1" si="3"/>
        <v>1</v>
      </c>
      <c r="U15">
        <f t="shared" ca="1" si="6"/>
        <v>0</v>
      </c>
      <c r="V15">
        <f t="shared" ca="1" si="6"/>
        <v>0</v>
      </c>
    </row>
    <row r="16" spans="2:22">
      <c r="B16" s="1" t="s">
        <v>21</v>
      </c>
      <c r="C16" t="s">
        <v>22</v>
      </c>
      <c r="D16" t="s">
        <v>288</v>
      </c>
      <c r="G16">
        <f t="shared" si="7"/>
        <v>4</v>
      </c>
      <c r="H16">
        <v>3</v>
      </c>
      <c r="I16">
        <f t="shared" si="4"/>
        <v>49</v>
      </c>
      <c r="J16">
        <f t="shared" si="0"/>
        <v>14</v>
      </c>
      <c r="K16" t="str" cm="1">
        <f t="array" aca="1" ref="K16" ca="1">RIGHT(INDIRECT("B"&amp;I16),9)</f>
        <v xml:space="preserve"> 0.005135</v>
      </c>
      <c r="L16" t="str" cm="1">
        <f t="array" aca="1" ref="L16" ca="1">RIGHT(INDIRECT("D"&amp;I16+1),9)</f>
        <v xml:space="preserve"> 0.994864</v>
      </c>
      <c r="M16" cm="1">
        <f t="array" aca="1" ref="M16" ca="1">INDIRECT("D"&amp;I16+2)</f>
        <v>-1</v>
      </c>
      <c r="N16" t="str" cm="1">
        <f t="array" aca="1" ref="N16" ca="1">INDIRECT(IF(H16=2,"E","B")&amp;I16+H16)</f>
        <v xml:space="preserve">        'Urx']</v>
      </c>
      <c r="P16">
        <f t="shared" si="1"/>
        <v>14</v>
      </c>
      <c r="Q16" s="6" t="str">
        <f t="shared" ca="1" si="5"/>
        <v>Urx</v>
      </c>
      <c r="R16">
        <f t="shared" ca="1" si="2"/>
        <v>5.1349999999999998E-3</v>
      </c>
      <c r="S16">
        <f t="shared" ca="1" si="2"/>
        <v>0.99486399999999997</v>
      </c>
      <c r="T16">
        <f t="shared" ca="1" si="3"/>
        <v>-1</v>
      </c>
      <c r="U16">
        <f t="shared" ca="1" si="6"/>
        <v>0</v>
      </c>
      <c r="V16">
        <f t="shared" ca="1" si="6"/>
        <v>0</v>
      </c>
    </row>
    <row r="17" spans="2:22">
      <c r="B17" s="1" t="s">
        <v>24</v>
      </c>
      <c r="C17" t="s">
        <v>22</v>
      </c>
      <c r="D17">
        <v>-1</v>
      </c>
      <c r="G17">
        <f t="shared" si="7"/>
        <v>4</v>
      </c>
      <c r="H17">
        <v>3</v>
      </c>
      <c r="I17">
        <f t="shared" si="4"/>
        <v>53</v>
      </c>
      <c r="J17">
        <f t="shared" si="0"/>
        <v>15</v>
      </c>
      <c r="K17" t="str" cm="1">
        <f t="array" aca="1" ref="K17" ca="1">RIGHT(INDIRECT("B"&amp;I17),9)</f>
        <v xml:space="preserve"> 0.005135</v>
      </c>
      <c r="L17" t="str" cm="1">
        <f t="array" aca="1" ref="L17" ca="1">RIGHT(INDIRECT("D"&amp;I17+1),9)</f>
        <v xml:space="preserve"> 0.994864</v>
      </c>
      <c r="M17" cm="1">
        <f t="array" aca="1" ref="M17" ca="1">INDIRECT("D"&amp;I17+2)</f>
        <v>-1</v>
      </c>
      <c r="N17" t="str" cm="1">
        <f t="array" aca="1" ref="N17" ca="1">INDIRECT(IF(H17=2,"E","B")&amp;I17+H17)</f>
        <v xml:space="preserve">        'VFapoplast']</v>
      </c>
      <c r="P17">
        <f t="shared" si="1"/>
        <v>15</v>
      </c>
      <c r="Q17" s="6" t="str">
        <f t="shared" ca="1" si="5"/>
        <v>VFapoplast</v>
      </c>
      <c r="R17">
        <f t="shared" ca="1" si="2"/>
        <v>5.1349999999999998E-3</v>
      </c>
      <c r="S17">
        <f t="shared" ca="1" si="2"/>
        <v>0.99486399999999997</v>
      </c>
      <c r="T17">
        <f t="shared" ca="1" si="3"/>
        <v>-1</v>
      </c>
      <c r="U17">
        <f t="shared" ca="1" si="6"/>
        <v>0</v>
      </c>
      <c r="V17">
        <f t="shared" ca="1" si="6"/>
        <v>0</v>
      </c>
    </row>
    <row r="18" spans="2:22">
      <c r="B18" s="1" t="s">
        <v>76</v>
      </c>
      <c r="G18">
        <f t="shared" si="7"/>
        <v>4</v>
      </c>
      <c r="H18">
        <v>2</v>
      </c>
      <c r="I18">
        <f t="shared" si="4"/>
        <v>57</v>
      </c>
      <c r="J18">
        <f t="shared" si="0"/>
        <v>16</v>
      </c>
      <c r="K18" t="str" cm="1">
        <f t="array" aca="1" ref="K18" ca="1">RIGHT(INDIRECT("B"&amp;I18),9)</f>
        <v xml:space="preserve"> 0.005225</v>
      </c>
      <c r="L18" t="str" cm="1">
        <f t="array" aca="1" ref="L18" ca="1">RIGHT(INDIRECT("D"&amp;I18+1),9)</f>
        <v xml:space="preserve"> 0.994672</v>
      </c>
      <c r="M18" cm="1">
        <f t="array" aca="1" ref="M18" ca="1">INDIRECT("D"&amp;I18+2)</f>
        <v>1</v>
      </c>
      <c r="N18" t="str" cm="1">
        <f t="array" aca="1" ref="N18" ca="1">INDIRECT(IF(H18=2,"E","B")&amp;I18+H18)</f>
        <v xml:space="preserve"> 'Ea']</v>
      </c>
      <c r="P18">
        <f t="shared" si="1"/>
        <v>16</v>
      </c>
      <c r="Q18" s="6" t="str">
        <f t="shared" ca="1" si="5"/>
        <v>Ea</v>
      </c>
      <c r="R18">
        <f t="shared" ca="1" si="2"/>
        <v>5.2249999999999996E-3</v>
      </c>
      <c r="S18">
        <f t="shared" ca="1" si="2"/>
        <v>0.994672</v>
      </c>
      <c r="T18">
        <f t="shared" ca="1" si="3"/>
        <v>1</v>
      </c>
      <c r="U18">
        <f t="shared" ca="1" si="6"/>
        <v>1.349999999999997E-4</v>
      </c>
      <c r="V18">
        <f t="shared" ca="1" si="6"/>
        <v>-3.8879999999993841E-8</v>
      </c>
    </row>
    <row r="19" spans="2:22">
      <c r="B19" s="1" t="s">
        <v>268</v>
      </c>
      <c r="G19">
        <f t="shared" si="7"/>
        <v>3</v>
      </c>
      <c r="H19">
        <v>2</v>
      </c>
      <c r="I19">
        <f t="shared" si="4"/>
        <v>60</v>
      </c>
      <c r="J19">
        <f t="shared" si="0"/>
        <v>17</v>
      </c>
      <c r="K19" t="str" cm="1">
        <f t="array" aca="1" ref="K19" ca="1">RIGHT(INDIRECT("B"&amp;I19),9)</f>
        <v xml:space="preserve"> 0.005225</v>
      </c>
      <c r="L19" t="str" cm="1">
        <f t="array" aca="1" ref="L19" ca="1">RIGHT(INDIRECT("D"&amp;I19+1),9)</f>
        <v xml:space="preserve"> 0.994672</v>
      </c>
      <c r="M19" cm="1">
        <f t="array" aca="1" ref="M19" ca="1">INDIRECT("D"&amp;I19+2)</f>
        <v>1</v>
      </c>
      <c r="N19" t="str" cm="1">
        <f t="array" aca="1" ref="N19" ca="1">INDIRECT(IF(H19=2,"E","B")&amp;I19+H19)</f>
        <v xml:space="preserve"> 'Sh']</v>
      </c>
      <c r="P19">
        <f t="shared" si="1"/>
        <v>17</v>
      </c>
      <c r="Q19" s="6" t="str">
        <f t="shared" ca="1" si="5"/>
        <v>Sh</v>
      </c>
      <c r="R19">
        <f t="shared" ca="1" si="2"/>
        <v>5.2249999999999996E-3</v>
      </c>
      <c r="S19">
        <f t="shared" ca="1" si="2"/>
        <v>0.994672</v>
      </c>
      <c r="T19">
        <f t="shared" ca="1" si="3"/>
        <v>1</v>
      </c>
      <c r="U19">
        <f t="shared" ca="1" si="6"/>
        <v>0</v>
      </c>
      <c r="V19">
        <f t="shared" ca="1" si="6"/>
        <v>0</v>
      </c>
    </row>
    <row r="20" spans="2:22">
      <c r="B20" s="1" t="s">
        <v>21</v>
      </c>
      <c r="C20" t="s">
        <v>22</v>
      </c>
      <c r="D20" t="s">
        <v>288</v>
      </c>
      <c r="G20">
        <f t="shared" si="7"/>
        <v>3</v>
      </c>
      <c r="H20">
        <v>3</v>
      </c>
      <c r="I20">
        <f t="shared" si="4"/>
        <v>63</v>
      </c>
      <c r="J20">
        <f t="shared" si="0"/>
        <v>18</v>
      </c>
      <c r="K20" t="str" cm="1">
        <f t="array" aca="1" ref="K20" ca="1">RIGHT(INDIRECT("B"&amp;I20),9)</f>
        <v xml:space="preserve"> 0.005225</v>
      </c>
      <c r="L20" t="str" cm="1">
        <f t="array" aca="1" ref="L20" ca="1">RIGHT(INDIRECT("D"&amp;I20+1),9)</f>
        <v xml:space="preserve"> 0.994672</v>
      </c>
      <c r="M20" cm="1">
        <f t="array" aca="1" ref="M20" ca="1">INDIRECT("D"&amp;I20+2)</f>
        <v>1</v>
      </c>
      <c r="N20" t="str" cm="1">
        <f t="array" aca="1" ref="N20" ca="1">INDIRECT(IF(H20=2,"E","B")&amp;I20+H20)</f>
        <v xml:space="preserve">        'k_rg']</v>
      </c>
      <c r="P20">
        <f t="shared" si="1"/>
        <v>18</v>
      </c>
      <c r="Q20" s="6" t="str">
        <f t="shared" ca="1" si="5"/>
        <v>k_rg</v>
      </c>
      <c r="R20">
        <f t="shared" ca="1" si="2"/>
        <v>5.2249999999999996E-3</v>
      </c>
      <c r="S20">
        <f t="shared" ca="1" si="2"/>
        <v>0.994672</v>
      </c>
      <c r="T20">
        <f t="shared" ca="1" si="3"/>
        <v>1</v>
      </c>
      <c r="U20">
        <f t="shared" ca="1" si="6"/>
        <v>0</v>
      </c>
      <c r="V20">
        <f t="shared" ca="1" si="6"/>
        <v>0</v>
      </c>
    </row>
    <row r="21" spans="2:22">
      <c r="B21" s="1" t="s">
        <v>24</v>
      </c>
      <c r="C21" t="s">
        <v>22</v>
      </c>
      <c r="D21">
        <v>1</v>
      </c>
      <c r="G21">
        <f t="shared" si="7"/>
        <v>4</v>
      </c>
      <c r="H21">
        <v>3</v>
      </c>
      <c r="I21">
        <f t="shared" si="4"/>
        <v>67</v>
      </c>
      <c r="J21">
        <f t="shared" si="0"/>
        <v>19</v>
      </c>
      <c r="K21" t="str" cm="1">
        <f t="array" aca="1" ref="K21" ca="1">RIGHT(INDIRECT("B"&amp;I21),9)</f>
        <v xml:space="preserve">  0.01308</v>
      </c>
      <c r="L21" t="str" cm="1">
        <f t="array" aca="1" ref="L21" ca="1">RIGHT(INDIRECT("D"&amp;I21+1),9)</f>
        <v xml:space="preserve"> 0.986818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       'alpha']</v>
      </c>
      <c r="P21">
        <f t="shared" si="1"/>
        <v>19</v>
      </c>
      <c r="Q21" s="6" t="str">
        <f t="shared" ca="1" si="5"/>
        <v>alpha</v>
      </c>
      <c r="R21">
        <f t="shared" ca="1" si="2"/>
        <v>1.308E-2</v>
      </c>
      <c r="S21">
        <f t="shared" ca="1" si="2"/>
        <v>0.98681799999999997</v>
      </c>
      <c r="T21">
        <f t="shared" ca="1" si="3"/>
        <v>1</v>
      </c>
      <c r="U21">
        <f t="shared" ref="U21:V36" ca="1" si="8">T21*(R21-R20)/(2/3)</f>
        <v>1.1782500000000001E-2</v>
      </c>
      <c r="V21">
        <f t="shared" ca="1" si="8"/>
        <v>-1.388096325000005E-4</v>
      </c>
    </row>
    <row r="22" spans="2:22">
      <c r="B22" s="1" t="s">
        <v>91</v>
      </c>
      <c r="G22">
        <f t="shared" si="7"/>
        <v>4</v>
      </c>
      <c r="H22">
        <v>3</v>
      </c>
      <c r="I22">
        <f t="shared" si="4"/>
        <v>71</v>
      </c>
      <c r="J22">
        <f t="shared" si="0"/>
        <v>20</v>
      </c>
      <c r="K22" t="str" cm="1">
        <f t="array" aca="1" ref="K22" ca="1">RIGHT(INDIRECT("B"&amp;I22),9)</f>
        <v xml:space="preserve">  0.01308</v>
      </c>
      <c r="L22" t="str" cm="1">
        <f t="array" aca="1" ref="L22" ca="1">RIGHT(INDIRECT("D"&amp;I22+1),9)</f>
        <v xml:space="preserve"> 0.986818</v>
      </c>
      <c r="M22" cm="1">
        <f t="array" aca="1" ref="M22" ca="1">INDIRECT("D"&amp;I22+2)</f>
        <v>-1</v>
      </c>
      <c r="N22" t="str" cm="1">
        <f t="array" aca="1" ref="N22" ca="1">INDIRECT(IF(H22=2,"E","B")&amp;I22+H22)</f>
        <v xml:space="preserve">        'VFrootxylem']</v>
      </c>
      <c r="P22">
        <f t="shared" si="1"/>
        <v>20</v>
      </c>
      <c r="Q22" s="6" t="str">
        <f t="shared" ca="1" si="5"/>
        <v>VFrootxylem</v>
      </c>
      <c r="R22">
        <f t="shared" ca="1" si="2"/>
        <v>1.308E-2</v>
      </c>
      <c r="S22">
        <f t="shared" ca="1" si="2"/>
        <v>0.98681799999999997</v>
      </c>
      <c r="T22">
        <f t="shared" ca="1" si="3"/>
        <v>-1</v>
      </c>
      <c r="U22">
        <f t="shared" ca="1" si="8"/>
        <v>0</v>
      </c>
      <c r="V22">
        <f t="shared" ca="1" si="8"/>
        <v>0</v>
      </c>
    </row>
    <row r="23" spans="2:22">
      <c r="B23" s="1" t="s">
        <v>268</v>
      </c>
      <c r="G23">
        <f t="shared" si="7"/>
        <v>4</v>
      </c>
      <c r="H23">
        <v>2</v>
      </c>
      <c r="I23">
        <f t="shared" si="4"/>
        <v>75</v>
      </c>
      <c r="J23">
        <f t="shared" si="0"/>
        <v>21</v>
      </c>
      <c r="K23" t="str" cm="1">
        <f t="array" aca="1" ref="K23" ca="1">RIGHT(INDIRECT("B"&amp;I23),9)</f>
        <v xml:space="preserve"> 0.013698</v>
      </c>
      <c r="L23" t="str" cm="1">
        <f t="array" aca="1" ref="L23" ca="1">RIGHT(INDIRECT("D"&amp;I23+1),9)</f>
        <v xml:space="preserve">   0.9862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'Sw']</v>
      </c>
      <c r="P23">
        <f t="shared" si="1"/>
        <v>21</v>
      </c>
      <c r="Q23" s="6" t="str">
        <f t="shared" ca="1" si="5"/>
        <v>Sw</v>
      </c>
      <c r="R23">
        <f t="shared" ca="1" si="2"/>
        <v>1.3698E-2</v>
      </c>
      <c r="S23">
        <f t="shared" ca="1" si="2"/>
        <v>0.98619999999999997</v>
      </c>
      <c r="T23">
        <f t="shared" ca="1" si="3"/>
        <v>1</v>
      </c>
      <c r="U23">
        <f t="shared" ca="1" si="8"/>
        <v>9.2700000000000074E-4</v>
      </c>
      <c r="V23">
        <f t="shared" ca="1" si="8"/>
        <v>-8.5932900000001115E-7</v>
      </c>
    </row>
    <row r="24" spans="2:22">
      <c r="B24" s="1" t="s">
        <v>21</v>
      </c>
      <c r="C24" t="s">
        <v>22</v>
      </c>
      <c r="D24" t="s">
        <v>288</v>
      </c>
      <c r="G24">
        <f t="shared" si="7"/>
        <v>3</v>
      </c>
      <c r="H24">
        <v>2</v>
      </c>
      <c r="I24">
        <f t="shared" si="4"/>
        <v>78</v>
      </c>
      <c r="J24">
        <f t="shared" si="0"/>
        <v>22</v>
      </c>
      <c r="K24" t="str" cm="1">
        <f t="array" aca="1" ref="K24" ca="1">RIGHT(INDIRECT("B"&amp;I24),9)</f>
        <v xml:space="preserve"> 0.013698</v>
      </c>
      <c r="L24" t="str" cm="1">
        <f t="array" aca="1" ref="L24" ca="1">RIGHT(INDIRECT("D"&amp;I24+1),9)</f>
        <v xml:space="preserve">   0.9862</v>
      </c>
      <c r="M24" cm="1">
        <f t="array" aca="1" ref="M24" ca="1">INDIRECT("D"&amp;I24+2)</f>
        <v>1</v>
      </c>
      <c r="N24" t="str" cm="1">
        <f t="array" aca="1" ref="N24" ca="1">INDIRECT(IF(H24=2,"E","B")&amp;I24+H24)</f>
        <v xml:space="preserve"> 'Rlf']</v>
      </c>
      <c r="P24">
        <f t="shared" si="1"/>
        <v>22</v>
      </c>
      <c r="Q24" s="6" t="str">
        <f t="shared" ca="1" si="5"/>
        <v>Rlf</v>
      </c>
      <c r="R24">
        <f t="shared" ca="1" si="2"/>
        <v>1.3698E-2</v>
      </c>
      <c r="S24">
        <f t="shared" ca="1" si="2"/>
        <v>0.98619999999999997</v>
      </c>
      <c r="T24">
        <f t="shared" ca="1" si="3"/>
        <v>1</v>
      </c>
      <c r="U24">
        <f t="shared" ca="1" si="8"/>
        <v>0</v>
      </c>
      <c r="V24">
        <f t="shared" ca="1" si="8"/>
        <v>0</v>
      </c>
    </row>
    <row r="25" spans="2:22">
      <c r="B25" s="1" t="s">
        <v>24</v>
      </c>
      <c r="C25" t="s">
        <v>22</v>
      </c>
      <c r="D25">
        <v>1</v>
      </c>
      <c r="G25">
        <f t="shared" si="7"/>
        <v>3</v>
      </c>
      <c r="H25">
        <v>2</v>
      </c>
      <c r="I25">
        <f t="shared" si="4"/>
        <v>81</v>
      </c>
      <c r="J25">
        <f t="shared" si="0"/>
        <v>23</v>
      </c>
      <c r="K25" t="str" cm="1">
        <f t="array" aca="1" ref="K25" ca="1">RIGHT(INDIRECT("B"&amp;I25),9)</f>
        <v xml:space="preserve"> 0.013589</v>
      </c>
      <c r="L25" t="str" cm="1">
        <f t="array" aca="1" ref="L25" ca="1">RIGHT(INDIRECT("D"&amp;I25+1),9)</f>
        <v xml:space="preserve"> 0.986309</v>
      </c>
      <c r="M25" cm="1">
        <f t="array" aca="1" ref="M25" ca="1">INDIRECT("D"&amp;I25+2)</f>
        <v>1</v>
      </c>
      <c r="N25" t="str" cm="1">
        <f t="array" aca="1" ref="N25" ca="1">INDIRECT(IF(H25=2,"E","B")&amp;I25+H25)</f>
        <v xml:space="preserve"> 'Sfc']</v>
      </c>
      <c r="P25">
        <f t="shared" si="1"/>
        <v>23</v>
      </c>
      <c r="Q25" s="6" t="str">
        <f t="shared" ca="1" si="5"/>
        <v>Sfc</v>
      </c>
      <c r="R25">
        <f t="shared" ca="1" si="2"/>
        <v>1.3589E-2</v>
      </c>
      <c r="S25">
        <f t="shared" ca="1" si="2"/>
        <v>0.98630899999999999</v>
      </c>
      <c r="T25">
        <f t="shared" ca="1" si="3"/>
        <v>1</v>
      </c>
      <c r="U25">
        <f t="shared" ca="1" si="8"/>
        <v>-1.6349999999999958E-4</v>
      </c>
      <c r="V25">
        <f t="shared" ca="1" si="8"/>
        <v>-2.6732250000006248E-8</v>
      </c>
    </row>
    <row r="26" spans="2:22">
      <c r="B26" s="1" t="s">
        <v>47</v>
      </c>
      <c r="G26">
        <f t="shared" si="7"/>
        <v>3</v>
      </c>
      <c r="H26">
        <v>3</v>
      </c>
      <c r="I26">
        <f t="shared" si="4"/>
        <v>84</v>
      </c>
      <c r="J26">
        <f t="shared" si="0"/>
        <v>24</v>
      </c>
      <c r="K26" t="str" cm="1">
        <f t="array" aca="1" ref="K26" ca="1">RIGHT(INDIRECT("B"&amp;I26),9)</f>
        <v xml:space="preserve"> 0.013589</v>
      </c>
      <c r="L26" t="str" cm="1">
        <f t="array" aca="1" ref="L26" ca="1">RIGHT(INDIRECT("D"&amp;I26+1),9)</f>
        <v xml:space="preserve"> 0.986309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       'k_sg']</v>
      </c>
      <c r="P26">
        <f t="shared" si="1"/>
        <v>24</v>
      </c>
      <c r="Q26" s="6" t="str">
        <f t="shared" ca="1" si="5"/>
        <v>k_sg</v>
      </c>
      <c r="R26">
        <f t="shared" ca="1" si="2"/>
        <v>1.3589E-2</v>
      </c>
      <c r="S26">
        <f t="shared" ca="1" si="2"/>
        <v>0.98630899999999999</v>
      </c>
      <c r="T26">
        <f t="shared" ca="1" si="3"/>
        <v>-1</v>
      </c>
      <c r="U26">
        <f t="shared" ca="1" si="8"/>
        <v>0</v>
      </c>
      <c r="V26">
        <f t="shared" ca="1" si="8"/>
        <v>0</v>
      </c>
    </row>
    <row r="27" spans="2:22">
      <c r="B27" s="1" t="s">
        <v>269</v>
      </c>
      <c r="G27">
        <f t="shared" si="7"/>
        <v>4</v>
      </c>
      <c r="H27">
        <v>3</v>
      </c>
      <c r="I27">
        <f t="shared" si="4"/>
        <v>88</v>
      </c>
      <c r="J27">
        <f t="shared" si="0"/>
        <v>25</v>
      </c>
      <c r="K27" t="str" cm="1">
        <f t="array" aca="1" ref="K27" ca="1">RIGHT(INDIRECT("B"&amp;I27),9)</f>
        <v xml:space="preserve"> 0.013589</v>
      </c>
      <c r="L27" t="str" cm="1">
        <f t="array" aca="1" ref="L27" ca="1">RIGHT(INDIRECT("D"&amp;I27+1),9)</f>
        <v xml:space="preserve"> 0.986309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       'LAI']</v>
      </c>
      <c r="P27">
        <f t="shared" si="1"/>
        <v>25</v>
      </c>
      <c r="Q27" s="6" t="str">
        <f t="shared" ca="1" si="5"/>
        <v>LAI</v>
      </c>
      <c r="R27">
        <f t="shared" ca="1" si="2"/>
        <v>1.3589E-2</v>
      </c>
      <c r="S27">
        <f t="shared" ca="1" si="2"/>
        <v>0.98630899999999999</v>
      </c>
      <c r="T27">
        <f t="shared" ca="1" si="3"/>
        <v>-1</v>
      </c>
      <c r="U27">
        <f t="shared" ca="1" si="8"/>
        <v>0</v>
      </c>
      <c r="V27">
        <f t="shared" ca="1" si="8"/>
        <v>0</v>
      </c>
    </row>
    <row r="28" spans="2:22">
      <c r="B28" s="1" t="s">
        <v>21</v>
      </c>
      <c r="C28" t="s">
        <v>22</v>
      </c>
      <c r="D28" t="s">
        <v>289</v>
      </c>
      <c r="G28">
        <f t="shared" si="7"/>
        <v>4</v>
      </c>
      <c r="H28">
        <v>3</v>
      </c>
      <c r="I28">
        <f t="shared" si="4"/>
        <v>92</v>
      </c>
      <c r="J28">
        <f t="shared" si="0"/>
        <v>26</v>
      </c>
      <c r="K28" t="str" cm="1">
        <f t="array" aca="1" ref="K28" ca="1">RIGHT(INDIRECT("B"&amp;I28),9)</f>
        <v xml:space="preserve"> 0.023663</v>
      </c>
      <c r="L28" t="str" cm="1">
        <f t="array" aca="1" ref="L28" ca="1">RIGHT(INDIRECT("D"&amp;I28+1),9)</f>
        <v xml:space="preserve">  0.97613</v>
      </c>
      <c r="M28" cm="1">
        <f t="array" aca="1" ref="M28" ca="1">INDIRECT("D"&amp;I28+2)</f>
        <v>-1</v>
      </c>
      <c r="N28" t="str" cm="1">
        <f t="array" aca="1" ref="N28" ca="1">INDIRECT(IF(H28=2,"E","B")&amp;I28+H28)</f>
        <v xml:space="preserve">        'thetam']</v>
      </c>
      <c r="P28">
        <f t="shared" si="1"/>
        <v>26</v>
      </c>
      <c r="Q28" s="6" t="str">
        <f t="shared" ca="1" si="5"/>
        <v>thetam</v>
      </c>
      <c r="R28">
        <f t="shared" ca="1" si="2"/>
        <v>2.3663E-2</v>
      </c>
      <c r="S28">
        <f t="shared" ca="1" si="2"/>
        <v>0.97613000000000005</v>
      </c>
      <c r="T28">
        <f t="shared" ca="1" si="3"/>
        <v>-1</v>
      </c>
      <c r="U28">
        <f t="shared" ca="1" si="8"/>
        <v>-1.5110999999999999E-2</v>
      </c>
      <c r="V28">
        <f t="shared" ca="1" si="8"/>
        <v>2.3072230349999859E-4</v>
      </c>
    </row>
    <row r="29" spans="2:22">
      <c r="B29" s="1" t="s">
        <v>24</v>
      </c>
      <c r="C29" t="s">
        <v>22</v>
      </c>
      <c r="D29">
        <v>-1</v>
      </c>
      <c r="G29">
        <f t="shared" si="7"/>
        <v>4</v>
      </c>
      <c r="H29">
        <v>3</v>
      </c>
      <c r="I29">
        <f t="shared" si="4"/>
        <v>96</v>
      </c>
      <c r="J29">
        <f t="shared" si="0"/>
        <v>27</v>
      </c>
      <c r="K29" t="str" cm="1">
        <f t="array" aca="1" ref="K29" ca="1">RIGHT(INDIRECT("B"&amp;I29),9)</f>
        <v xml:space="preserve"> 0.023663</v>
      </c>
      <c r="L29" t="str" cm="1">
        <f t="array" aca="1" ref="L29" ca="1">RIGHT(INDIRECT("D"&amp;I29+1),9)</f>
        <v xml:space="preserve">  0.97613</v>
      </c>
      <c r="M29" cm="1">
        <f t="array" aca="1" ref="M29" ca="1">INDIRECT("D"&amp;I29+2)</f>
        <v>-1</v>
      </c>
      <c r="N29" t="str" cm="1">
        <f t="array" aca="1" ref="N29" ca="1">INDIRECT(IF(H29=2,"E","B")&amp;I29+H29)</f>
        <v xml:space="preserve">        'kxw']</v>
      </c>
      <c r="P29">
        <f t="shared" si="1"/>
        <v>27</v>
      </c>
      <c r="Q29" s="6" t="str">
        <f t="shared" ca="1" si="5"/>
        <v>kxw</v>
      </c>
      <c r="R29">
        <f t="shared" ca="1" si="2"/>
        <v>2.3663E-2</v>
      </c>
      <c r="S29">
        <f t="shared" ca="1" si="2"/>
        <v>0.97613000000000005</v>
      </c>
      <c r="T29">
        <f t="shared" ca="1" si="3"/>
        <v>-1</v>
      </c>
      <c r="U29">
        <f t="shared" ca="1" si="8"/>
        <v>0</v>
      </c>
      <c r="V29">
        <f t="shared" ca="1" si="8"/>
        <v>0</v>
      </c>
    </row>
    <row r="30" spans="2:22">
      <c r="B30" s="1" t="s">
        <v>73</v>
      </c>
      <c r="G30">
        <f t="shared" si="7"/>
        <v>4</v>
      </c>
      <c r="H30">
        <v>3</v>
      </c>
      <c r="I30">
        <f t="shared" si="4"/>
        <v>100</v>
      </c>
      <c r="J30">
        <f t="shared" si="0"/>
        <v>28</v>
      </c>
      <c r="K30" t="str" cm="1">
        <f t="array" aca="1" ref="K30" ca="1">RIGHT(INDIRECT("B"&amp;I30),9)</f>
        <v xml:space="preserve"> 0.023663</v>
      </c>
      <c r="L30" t="str" cm="1">
        <f t="array" aca="1" ref="L30" ca="1">RIGHT(INDIRECT("D"&amp;I30+1),9)</f>
        <v xml:space="preserve">  0.97613</v>
      </c>
      <c r="M30" cm="1">
        <f t="array" aca="1" ref="M30" ca="1">INDIRECT("D"&amp;I30+2)</f>
        <v>-1</v>
      </c>
      <c r="N30" t="str" cm="1">
        <f t="array" aca="1" ref="N30" ca="1">INDIRECT(IF(H30=2,"E","B")&amp;I30+H30)</f>
        <v xml:space="preserve">        'Aroot']</v>
      </c>
      <c r="P30">
        <f t="shared" si="1"/>
        <v>28</v>
      </c>
      <c r="Q30" s="6" t="str">
        <f t="shared" ca="1" si="5"/>
        <v>Aroot</v>
      </c>
      <c r="R30">
        <f t="shared" ca="1" si="2"/>
        <v>2.3663E-2</v>
      </c>
      <c r="S30">
        <f t="shared" ca="1" si="2"/>
        <v>0.97613000000000005</v>
      </c>
      <c r="T30">
        <f t="shared" ca="1" si="3"/>
        <v>-1</v>
      </c>
      <c r="U30">
        <f t="shared" ca="1" si="8"/>
        <v>0</v>
      </c>
      <c r="V30">
        <f t="shared" ca="1" si="8"/>
        <v>0</v>
      </c>
    </row>
    <row r="31" spans="2:22">
      <c r="B31" s="1" t="s">
        <v>269</v>
      </c>
      <c r="G31">
        <f t="shared" si="7"/>
        <v>4</v>
      </c>
      <c r="H31">
        <v>3</v>
      </c>
      <c r="I31">
        <f t="shared" si="4"/>
        <v>104</v>
      </c>
      <c r="J31">
        <f t="shared" si="0"/>
        <v>29</v>
      </c>
      <c r="K31" t="str" cm="1">
        <f t="array" aca="1" ref="K31" ca="1">RIGHT(INDIRECT("B"&amp;I31),9)</f>
        <v xml:space="preserve"> 0.023663</v>
      </c>
      <c r="L31" t="str" cm="1">
        <f t="array" aca="1" ref="L31" ca="1">RIGHT(INDIRECT("D"&amp;I31+1),9)</f>
        <v xml:space="preserve">  0.97613</v>
      </c>
      <c r="M31" cm="1">
        <f t="array" aca="1" ref="M31" ca="1">INDIRECT("D"&amp;I31+2)</f>
        <v>-1</v>
      </c>
      <c r="N31" t="str" cm="1">
        <f t="array" aca="1" ref="N31" ca="1">INDIRECT(IF(H31=2,"E","B")&amp;I31+H31)</f>
        <v xml:space="preserve">        'kmw']</v>
      </c>
      <c r="P31">
        <f t="shared" si="1"/>
        <v>29</v>
      </c>
      <c r="Q31" s="6" t="str">
        <f t="shared" ca="1" si="5"/>
        <v>kmw</v>
      </c>
      <c r="R31">
        <f t="shared" ca="1" si="2"/>
        <v>2.3663E-2</v>
      </c>
      <c r="S31">
        <f t="shared" ca="1" si="2"/>
        <v>0.97613000000000005</v>
      </c>
      <c r="T31">
        <f t="shared" ca="1" si="3"/>
        <v>-1</v>
      </c>
      <c r="U31">
        <f t="shared" ca="1" si="8"/>
        <v>0</v>
      </c>
      <c r="V31">
        <f t="shared" ca="1" si="8"/>
        <v>0</v>
      </c>
    </row>
    <row r="32" spans="2:22">
      <c r="B32" s="1" t="s">
        <v>21</v>
      </c>
      <c r="C32" t="s">
        <v>22</v>
      </c>
      <c r="D32" t="s">
        <v>289</v>
      </c>
      <c r="G32">
        <f t="shared" si="7"/>
        <v>4</v>
      </c>
      <c r="H32">
        <v>3</v>
      </c>
      <c r="I32">
        <f t="shared" si="4"/>
        <v>108</v>
      </c>
      <c r="J32">
        <f t="shared" si="0"/>
        <v>30</v>
      </c>
      <c r="K32" t="str" cm="1">
        <f t="array" aca="1" ref="K32" ca="1">RIGHT(INDIRECT("B"&amp;I32),9)</f>
        <v xml:space="preserve"> 0.118549</v>
      </c>
      <c r="L32" t="str" cm="1">
        <f t="array" aca="1" ref="L32" ca="1">RIGHT(INDIRECT("D"&amp;I32+1),9)</f>
        <v xml:space="preserve"> 0.881254</v>
      </c>
      <c r="M32" cm="1">
        <f t="array" aca="1" ref="M32" ca="1">INDIRECT("D"&amp;I32+2)</f>
        <v>1</v>
      </c>
      <c r="N32" t="str" cm="1">
        <f t="array" aca="1" ref="N32" ca="1">INDIRECT(IF(H32=2,"E","B")&amp;I32+H32)</f>
        <v xml:space="preserve">        'Ymob_immob']</v>
      </c>
      <c r="P32">
        <f t="shared" si="1"/>
        <v>30</v>
      </c>
      <c r="Q32" s="6" t="str">
        <f t="shared" ca="1" si="5"/>
        <v>Ymob_immob</v>
      </c>
      <c r="R32">
        <f t="shared" ca="1" si="2"/>
        <v>0.118549</v>
      </c>
      <c r="S32">
        <f t="shared" ca="1" si="2"/>
        <v>0.88125399999999998</v>
      </c>
      <c r="T32">
        <f t="shared" ca="1" si="3"/>
        <v>1</v>
      </c>
      <c r="U32">
        <f t="shared" ca="1" si="8"/>
        <v>0.14232900000000001</v>
      </c>
      <c r="V32">
        <f t="shared" ca="1" si="8"/>
        <v>-2.0255409306000019E-2</v>
      </c>
    </row>
    <row r="33" spans="2:22">
      <c r="B33" s="1" t="s">
        <v>24</v>
      </c>
      <c r="C33" t="s">
        <v>22</v>
      </c>
      <c r="D33">
        <v>1</v>
      </c>
      <c r="G33">
        <f t="shared" si="7"/>
        <v>4</v>
      </c>
      <c r="H33">
        <v>3</v>
      </c>
      <c r="I33">
        <f t="shared" si="4"/>
        <v>112</v>
      </c>
      <c r="J33">
        <f t="shared" si="0"/>
        <v>31</v>
      </c>
      <c r="K33" t="str" cm="1">
        <f t="array" aca="1" ref="K33" ca="1">RIGHT(INDIRECT("B"&amp;I33),9)</f>
        <v xml:space="preserve"> 0.118549</v>
      </c>
      <c r="L33" t="str" cm="1">
        <f t="array" aca="1" ref="L33" ca="1">RIGHT(INDIRECT("D"&amp;I33+1),9)</f>
        <v xml:space="preserve"> 0.881254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       'U42']</v>
      </c>
      <c r="P33">
        <f t="shared" si="1"/>
        <v>31</v>
      </c>
      <c r="Q33" s="6" t="str">
        <f t="shared" ca="1" si="5"/>
        <v>U42</v>
      </c>
      <c r="R33">
        <f t="shared" ca="1" si="2"/>
        <v>0.118549</v>
      </c>
      <c r="S33">
        <f t="shared" ca="1" si="2"/>
        <v>0.88125399999999998</v>
      </c>
      <c r="T33">
        <f t="shared" ca="1" si="3"/>
        <v>-1</v>
      </c>
      <c r="U33">
        <f t="shared" ca="1" si="8"/>
        <v>0</v>
      </c>
      <c r="V33">
        <f t="shared" ca="1" si="8"/>
        <v>0</v>
      </c>
    </row>
    <row r="34" spans="2:22">
      <c r="B34" s="1" t="s">
        <v>54</v>
      </c>
      <c r="G34">
        <f t="shared" si="7"/>
        <v>4</v>
      </c>
      <c r="H34">
        <v>3</v>
      </c>
      <c r="I34">
        <f t="shared" si="4"/>
        <v>116</v>
      </c>
      <c r="J34">
        <f t="shared" si="0"/>
        <v>32</v>
      </c>
      <c r="K34" t="str" cm="1">
        <f t="array" aca="1" ref="K34" ca="1">RIGHT(INDIRECT("B"&amp;I34),9)</f>
        <v xml:space="preserve"> 0.118549</v>
      </c>
      <c r="L34" t="str" cm="1">
        <f t="array" aca="1" ref="L34" ca="1">RIGHT(INDIRECT("D"&amp;I34+1),9)</f>
        <v xml:space="preserve"> 0.881254</v>
      </c>
      <c r="M34" cm="1">
        <f t="array" aca="1" ref="M34" ca="1">INDIRECT("D"&amp;I34+2)</f>
        <v>1</v>
      </c>
      <c r="N34" t="str" cm="1">
        <f t="array" aca="1" ref="N34" ca="1">INDIRECT(IF(H34=2,"E","B")&amp;I34+H34)</f>
        <v xml:space="preserve">        'Ytopsoil']</v>
      </c>
      <c r="P34">
        <f t="shared" si="1"/>
        <v>32</v>
      </c>
      <c r="Q34" s="6" t="str">
        <f t="shared" ca="1" si="5"/>
        <v>Ytopsoil</v>
      </c>
      <c r="R34">
        <f t="shared" ca="1" si="2"/>
        <v>0.118549</v>
      </c>
      <c r="S34">
        <f t="shared" ca="1" si="2"/>
        <v>0.88125399999999998</v>
      </c>
      <c r="T34">
        <f t="shared" ca="1" si="3"/>
        <v>1</v>
      </c>
      <c r="U34">
        <f t="shared" ca="1" si="8"/>
        <v>0</v>
      </c>
      <c r="V34">
        <f t="shared" ca="1" si="8"/>
        <v>0</v>
      </c>
    </row>
    <row r="35" spans="2:22">
      <c r="B35" s="1" t="s">
        <v>270</v>
      </c>
      <c r="G35">
        <f t="shared" si="7"/>
        <v>4</v>
      </c>
      <c r="H35">
        <v>3</v>
      </c>
      <c r="I35">
        <f t="shared" si="4"/>
        <v>120</v>
      </c>
      <c r="J35">
        <f t="shared" si="0"/>
        <v>33</v>
      </c>
      <c r="K35" t="str" cm="1">
        <f t="array" aca="1" ref="K35" ca="1">RIGHT(INDIRECT("B"&amp;I35),9)</f>
        <v xml:space="preserve"> 0.115636</v>
      </c>
      <c r="L35" t="str" cm="1">
        <f t="array" aca="1" ref="L35" ca="1">RIGHT(INDIRECT("D"&amp;I35+1),9)</f>
        <v xml:space="preserve"> 0.884168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       'WatHL']</v>
      </c>
      <c r="P35">
        <f t="shared" si="1"/>
        <v>33</v>
      </c>
      <c r="Q35" s="6" t="str">
        <f t="shared" ca="1" si="5"/>
        <v>WatHL</v>
      </c>
      <c r="R35">
        <f t="shared" ca="1" si="2"/>
        <v>0.115636</v>
      </c>
      <c r="S35">
        <f t="shared" ca="1" si="2"/>
        <v>0.88416799999999995</v>
      </c>
      <c r="T35">
        <f t="shared" ca="1" si="3"/>
        <v>-1</v>
      </c>
      <c r="U35">
        <f t="shared" ca="1" si="8"/>
        <v>4.3694999999999984E-3</v>
      </c>
      <c r="V35">
        <f t="shared" ca="1" si="8"/>
        <v>1.9099084499999813E-5</v>
      </c>
    </row>
    <row r="36" spans="2:22">
      <c r="B36" s="1" t="s">
        <v>21</v>
      </c>
      <c r="C36" t="s">
        <v>22</v>
      </c>
      <c r="D36" t="s">
        <v>290</v>
      </c>
      <c r="G36">
        <f t="shared" si="7"/>
        <v>4</v>
      </c>
      <c r="H36">
        <v>3</v>
      </c>
      <c r="I36">
        <f t="shared" si="4"/>
        <v>124</v>
      </c>
      <c r="J36">
        <f t="shared" si="0"/>
        <v>34</v>
      </c>
      <c r="K36" t="str" cm="1">
        <f t="array" aca="1" ref="K36" ca="1">RIGHT(INDIRECT("B"&amp;I36),9)</f>
        <v xml:space="preserve"> 0.115636</v>
      </c>
      <c r="L36" t="str" cm="1">
        <f t="array" aca="1" ref="L36" ca="1">RIGHT(INDIRECT("D"&amp;I36+1),9)</f>
        <v xml:space="preserve"> 0.884168</v>
      </c>
      <c r="M36" cm="1">
        <f t="array" aca="1" ref="M36" ca="1">INDIRECT("D"&amp;I36+2)</f>
        <v>-1</v>
      </c>
      <c r="N36" t="str" cm="1">
        <f t="array" aca="1" ref="N36" ca="1">INDIRECT(IF(H36=2,"E","B")&amp;I36+H36)</f>
        <v xml:space="preserve">        'AirOHRateConst']</v>
      </c>
      <c r="P36">
        <f t="shared" si="1"/>
        <v>34</v>
      </c>
      <c r="Q36" s="6" t="str">
        <f t="shared" ca="1" si="5"/>
        <v>AirOHRateConst</v>
      </c>
      <c r="R36">
        <f t="shared" ca="1" si="2"/>
        <v>0.115636</v>
      </c>
      <c r="S36">
        <f t="shared" ca="1" si="2"/>
        <v>0.88416799999999995</v>
      </c>
      <c r="T36">
        <f t="shared" ca="1" si="3"/>
        <v>-1</v>
      </c>
      <c r="U36">
        <f t="shared" ca="1" si="8"/>
        <v>0</v>
      </c>
      <c r="V36">
        <f t="shared" ca="1" si="8"/>
        <v>0</v>
      </c>
    </row>
    <row r="37" spans="2:22">
      <c r="B37" s="1" t="s">
        <v>24</v>
      </c>
      <c r="C37" t="s">
        <v>22</v>
      </c>
      <c r="D37">
        <v>1</v>
      </c>
      <c r="E37" t="s">
        <v>39</v>
      </c>
      <c r="G37">
        <f t="shared" si="7"/>
        <v>4</v>
      </c>
      <c r="H37">
        <v>2</v>
      </c>
      <c r="I37">
        <f t="shared" si="4"/>
        <v>128</v>
      </c>
      <c r="J37">
        <f t="shared" si="0"/>
        <v>35</v>
      </c>
      <c r="K37" t="str" cm="1">
        <f t="array" aca="1" ref="K37" ca="1">RIGHT(INDIRECT("B"&amp;I37),9)</f>
        <v xml:space="preserve"> 0.113464</v>
      </c>
      <c r="L37" t="str" cm="1">
        <f t="array" aca="1" ref="L37" ca="1">RIGHT(INDIRECT("D"&amp;I37+1),9)</f>
        <v xml:space="preserve"> 0.886339</v>
      </c>
      <c r="M37" cm="1">
        <f t="array" aca="1" ref="M37" ca="1">INDIRECT("D"&amp;I37+2)</f>
        <v>1</v>
      </c>
      <c r="N37" t="str" cm="1">
        <f t="array" aca="1" ref="N37" ca="1">INDIRECT(IF(H37=2,"E","B")&amp;I37+H37)</f>
        <v xml:space="preserve"> 'Kn']</v>
      </c>
      <c r="P37">
        <f t="shared" si="1"/>
        <v>35</v>
      </c>
      <c r="Q37" s="6" t="str">
        <f t="shared" ca="1" si="5"/>
        <v>Kn</v>
      </c>
      <c r="R37">
        <f t="shared" ca="1" si="2"/>
        <v>0.113464</v>
      </c>
      <c r="S37">
        <f t="shared" ca="1" si="2"/>
        <v>0.88633899999999999</v>
      </c>
      <c r="T37">
        <f t="shared" ca="1" si="3"/>
        <v>1</v>
      </c>
      <c r="U37">
        <f t="shared" ref="U37:V52" ca="1" si="9">T37*(R37-R36)/(2/3)</f>
        <v>-3.2580000000000109E-3</v>
      </c>
      <c r="V37">
        <f t="shared" ca="1" si="9"/>
        <v>-1.0609677000000203E-5</v>
      </c>
    </row>
    <row r="38" spans="2:22">
      <c r="B38" s="1" t="s">
        <v>270</v>
      </c>
      <c r="G38">
        <f t="shared" si="7"/>
        <v>3</v>
      </c>
      <c r="H38">
        <v>3</v>
      </c>
      <c r="I38">
        <f t="shared" si="4"/>
        <v>131</v>
      </c>
      <c r="J38">
        <f t="shared" si="0"/>
        <v>36</v>
      </c>
      <c r="K38" t="str" cm="1">
        <f t="array" aca="1" ref="K38" ca="1">RIGHT(INDIRECT("B"&amp;I38),9)</f>
        <v xml:space="preserve"> 0.113464</v>
      </c>
      <c r="L38" t="str" cm="1">
        <f t="array" aca="1" ref="L38" ca="1">RIGHT(INDIRECT("D"&amp;I38+1),9)</f>
        <v xml:space="preserve"> 0.886339</v>
      </c>
      <c r="M38" cm="1">
        <f t="array" aca="1" ref="M38" ca="1">INDIRECT("D"&amp;I38+2)</f>
        <v>1</v>
      </c>
      <c r="N38" t="str" cm="1">
        <f t="array" aca="1" ref="N38" ca="1">INDIRECT(IF(H38=2,"E","B")&amp;I38+H38)</f>
        <v xml:space="preserve">        'k_rd']</v>
      </c>
      <c r="P38">
        <f t="shared" si="1"/>
        <v>36</v>
      </c>
      <c r="Q38" s="6" t="str">
        <f t="shared" ca="1" si="5"/>
        <v>k_rd</v>
      </c>
      <c r="R38">
        <f t="shared" ca="1" si="2"/>
        <v>0.113464</v>
      </c>
      <c r="S38">
        <f t="shared" ca="1" si="2"/>
        <v>0.88633899999999999</v>
      </c>
      <c r="T38">
        <f t="shared" ca="1" si="3"/>
        <v>1</v>
      </c>
      <c r="U38">
        <f t="shared" ca="1" si="9"/>
        <v>0</v>
      </c>
      <c r="V38">
        <f t="shared" ca="1" si="9"/>
        <v>0</v>
      </c>
    </row>
    <row r="39" spans="2:22">
      <c r="B39" s="1" t="s">
        <v>21</v>
      </c>
      <c r="C39" t="s">
        <v>22</v>
      </c>
      <c r="D39" t="s">
        <v>290</v>
      </c>
      <c r="G39">
        <f t="shared" si="7"/>
        <v>4</v>
      </c>
      <c r="H39">
        <v>2</v>
      </c>
      <c r="I39">
        <f t="shared" si="4"/>
        <v>135</v>
      </c>
      <c r="J39">
        <f t="shared" si="0"/>
        <v>37</v>
      </c>
      <c r="K39" t="str" cm="1">
        <f t="array" aca="1" ref="K39" ca="1">RIGHT(INDIRECT("B"&amp;I39),9)</f>
        <v xml:space="preserve"> 0.237717</v>
      </c>
      <c r="L39" t="str" cm="1">
        <f t="array" aca="1" ref="L39" ca="1">RIGHT(INDIRECT("D"&amp;I39+1),9)</f>
        <v xml:space="preserve">  0.76207</v>
      </c>
      <c r="M39" cm="1">
        <f t="array" aca="1" ref="M39" ca="1">INDIRECT("D"&amp;I39+2)</f>
        <v>-1</v>
      </c>
      <c r="N39" t="str" cm="1">
        <f t="array" aca="1" ref="N39" ca="1">INDIRECT(IF(H39=2,"E","B")&amp;I39+H39)</f>
        <v xml:space="preserve"> 'Kf']</v>
      </c>
      <c r="P39">
        <f t="shared" si="1"/>
        <v>37</v>
      </c>
      <c r="Q39" s="6" t="str">
        <f t="shared" ca="1" si="5"/>
        <v>Kf</v>
      </c>
      <c r="R39">
        <f t="shared" ca="1" si="2"/>
        <v>0.23771700000000001</v>
      </c>
      <c r="S39">
        <f t="shared" ca="1" si="2"/>
        <v>0.76207000000000003</v>
      </c>
      <c r="T39">
        <f t="shared" ca="1" si="3"/>
        <v>-1</v>
      </c>
      <c r="U39">
        <f t="shared" ca="1" si="9"/>
        <v>-0.18637950000000003</v>
      </c>
      <c r="V39">
        <f t="shared" ca="1" si="9"/>
        <v>3.4741791128249995E-2</v>
      </c>
    </row>
    <row r="40" spans="2:22">
      <c r="B40" s="1" t="s">
        <v>24</v>
      </c>
      <c r="C40" t="s">
        <v>22</v>
      </c>
      <c r="D40">
        <v>-1</v>
      </c>
      <c r="G40">
        <f t="shared" si="7"/>
        <v>3</v>
      </c>
      <c r="H40">
        <v>3</v>
      </c>
      <c r="I40">
        <f t="shared" si="4"/>
        <v>138</v>
      </c>
      <c r="J40">
        <f t="shared" si="0"/>
        <v>38</v>
      </c>
      <c r="K40" t="str" cm="1">
        <f t="array" aca="1" ref="K40" ca="1">RIGHT(INDIRECT("B"&amp;I40),9)</f>
        <v xml:space="preserve"> 0.237717</v>
      </c>
      <c r="L40" t="str" cm="1">
        <f t="array" aca="1" ref="L40" ca="1">RIGHT(INDIRECT("D"&amp;I40+1),9)</f>
        <v xml:space="preserve">  0.76207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       'VFrootcyl']</v>
      </c>
      <c r="P40">
        <f t="shared" si="1"/>
        <v>38</v>
      </c>
      <c r="Q40" s="6" t="str">
        <f t="shared" ca="1" si="5"/>
        <v>VFrootcyl</v>
      </c>
      <c r="R40">
        <f t="shared" ca="1" si="2"/>
        <v>0.23771700000000001</v>
      </c>
      <c r="S40">
        <f t="shared" ca="1" si="2"/>
        <v>0.76207000000000003</v>
      </c>
      <c r="T40">
        <f t="shared" ca="1" si="3"/>
        <v>-1</v>
      </c>
      <c r="U40">
        <f t="shared" ca="1" si="9"/>
        <v>0</v>
      </c>
      <c r="V40">
        <f t="shared" ca="1" si="9"/>
        <v>0</v>
      </c>
    </row>
    <row r="41" spans="2:22">
      <c r="B41" s="1" t="s">
        <v>60</v>
      </c>
      <c r="G41">
        <f t="shared" si="7"/>
        <v>4</v>
      </c>
      <c r="H41">
        <v>3</v>
      </c>
      <c r="I41">
        <f t="shared" si="4"/>
        <v>142</v>
      </c>
      <c r="J41">
        <f t="shared" si="0"/>
        <v>39</v>
      </c>
      <c r="K41" t="str" cm="1">
        <f t="array" aca="1" ref="K41" ca="1">RIGHT(INDIRECT("B"&amp;I41),9)</f>
        <v xml:space="preserve"> 0.483963</v>
      </c>
      <c r="L41" t="str" cm="1">
        <f t="array" aca="1" ref="L41" ca="1">RIGHT(INDIRECT("D"&amp;I41+1),9)</f>
        <v xml:space="preserve"> 0.515893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       'Koc']</v>
      </c>
      <c r="P41">
        <f t="shared" si="1"/>
        <v>39</v>
      </c>
      <c r="Q41" s="6" t="str">
        <f t="shared" ca="1" si="5"/>
        <v>Koc</v>
      </c>
      <c r="R41">
        <f t="shared" ca="1" si="2"/>
        <v>0.48396299999999998</v>
      </c>
      <c r="S41">
        <f t="shared" ca="1" si="2"/>
        <v>0.51589300000000005</v>
      </c>
      <c r="T41">
        <f t="shared" ca="1" si="3"/>
        <v>-1</v>
      </c>
      <c r="U41">
        <f t="shared" ca="1" si="9"/>
        <v>-0.36936899999999995</v>
      </c>
      <c r="V41">
        <f t="shared" ca="1" si="9"/>
        <v>0.13639522846949997</v>
      </c>
    </row>
    <row r="42" spans="2:22">
      <c r="B42" s="1" t="s">
        <v>271</v>
      </c>
      <c r="G42">
        <f t="shared" si="7"/>
        <v>4</v>
      </c>
      <c r="H42">
        <v>2</v>
      </c>
      <c r="I42">
        <f t="shared" si="4"/>
        <v>146</v>
      </c>
      <c r="J42">
        <f t="shared" si="0"/>
        <v>40</v>
      </c>
      <c r="K42" t="str" cm="1">
        <f t="array" aca="1" ref="K42" ca="1">RIGHT(INDIRECT("B"&amp;I42),9)</f>
        <v xml:space="preserve"> 0.486725</v>
      </c>
      <c r="L42" t="str" cm="1">
        <f t="array" aca="1" ref="L42" ca="1">RIGHT(INDIRECT("D"&amp;I42+1),9)</f>
        <v xml:space="preserve">  0.51313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'Cs']</v>
      </c>
      <c r="P42">
        <f t="shared" si="1"/>
        <v>40</v>
      </c>
      <c r="Q42" s="6" t="str">
        <f t="shared" ca="1" si="5"/>
        <v>Cs</v>
      </c>
      <c r="R42">
        <f t="shared" ca="1" si="2"/>
        <v>0.48672500000000002</v>
      </c>
      <c r="S42">
        <f t="shared" ca="1" si="2"/>
        <v>0.51312999999999998</v>
      </c>
      <c r="T42">
        <f t="shared" ca="1" si="3"/>
        <v>-1</v>
      </c>
      <c r="U42">
        <f t="shared" ca="1" si="9"/>
        <v>-4.1430000000000633E-3</v>
      </c>
      <c r="V42">
        <f t="shared" ca="1" si="9"/>
        <v>1.7170663500000703E-5</v>
      </c>
    </row>
    <row r="43" spans="2:22">
      <c r="B43" s="1" t="s">
        <v>21</v>
      </c>
      <c r="C43" t="s">
        <v>22</v>
      </c>
      <c r="D43" t="s">
        <v>291</v>
      </c>
      <c r="G43">
        <f t="shared" si="7"/>
        <v>3</v>
      </c>
      <c r="H43">
        <v>2</v>
      </c>
      <c r="I43">
        <f t="shared" si="4"/>
        <v>149</v>
      </c>
      <c r="J43">
        <f t="shared" si="0"/>
        <v>41</v>
      </c>
      <c r="K43" t="str" cm="1">
        <f t="array" aca="1" ref="K43" ca="1">RIGHT(INDIRECT("B"&amp;I43),9)</f>
        <v xml:space="preserve"> 0.486725</v>
      </c>
      <c r="L43" t="str" cm="1">
        <f t="array" aca="1" ref="L43" ca="1">RIGHT(INDIRECT("D"&amp;I43+1),9)</f>
        <v xml:space="preserve">  0.51313</v>
      </c>
      <c r="M43" cm="1">
        <f t="array" aca="1" ref="M43" ca="1">INDIRECT("D"&amp;I43+2)</f>
        <v>1</v>
      </c>
      <c r="N43" t="str" cm="1">
        <f t="array" aca="1" ref="N43" ca="1">INDIRECT(IF(H43=2,"E","B")&amp;I43+H43)</f>
        <v xml:space="preserve"> 'kma']</v>
      </c>
      <c r="P43">
        <f t="shared" si="1"/>
        <v>41</v>
      </c>
      <c r="Q43" s="6" t="str">
        <f t="shared" ca="1" si="5"/>
        <v>kma</v>
      </c>
      <c r="R43">
        <f t="shared" ca="1" si="2"/>
        <v>0.48672500000000002</v>
      </c>
      <c r="S43">
        <f t="shared" ca="1" si="2"/>
        <v>0.51312999999999998</v>
      </c>
      <c r="T43">
        <f t="shared" ca="1" si="3"/>
        <v>1</v>
      </c>
      <c r="U43">
        <f t="shared" ca="1" si="9"/>
        <v>0</v>
      </c>
      <c r="V43">
        <f t="shared" ca="1" si="9"/>
        <v>0</v>
      </c>
    </row>
    <row r="44" spans="2:22">
      <c r="B44" s="1" t="s">
        <v>24</v>
      </c>
      <c r="C44" t="s">
        <v>22</v>
      </c>
      <c r="D44">
        <v>1</v>
      </c>
      <c r="E44" t="s">
        <v>81</v>
      </c>
      <c r="G44">
        <f t="shared" si="7"/>
        <v>3</v>
      </c>
      <c r="H44">
        <v>3</v>
      </c>
      <c r="I44">
        <f t="shared" si="4"/>
        <v>152</v>
      </c>
      <c r="J44">
        <f t="shared" si="0"/>
        <v>42</v>
      </c>
      <c r="K44" t="str" cm="1">
        <f t="array" aca="1" ref="K44" ca="1">RIGHT(INDIRECT("B"&amp;I44),9)</f>
        <v xml:space="preserve"> 0.486727</v>
      </c>
      <c r="L44" t="str" cm="1">
        <f t="array" aca="1" ref="L44" ca="1">RIGHT(INDIRECT("D"&amp;I44+1),9)</f>
        <v xml:space="preserve"> 0.513128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       'VFrootbody']</v>
      </c>
      <c r="P44">
        <f t="shared" si="1"/>
        <v>42</v>
      </c>
      <c r="Q44" s="6" t="str">
        <f t="shared" ca="1" si="5"/>
        <v>VFrootbody</v>
      </c>
      <c r="R44">
        <f t="shared" ca="1" si="2"/>
        <v>0.48672700000000002</v>
      </c>
      <c r="S44">
        <f t="shared" ca="1" si="2"/>
        <v>0.51312800000000003</v>
      </c>
      <c r="T44">
        <f t="shared" ca="1" si="3"/>
        <v>-1</v>
      </c>
      <c r="U44">
        <f t="shared" ca="1" si="9"/>
        <v>-3.0000000000030003E-6</v>
      </c>
      <c r="V44">
        <f t="shared" ca="1" si="9"/>
        <v>8.9999999997682016E-12</v>
      </c>
    </row>
    <row r="45" spans="2:22">
      <c r="B45" s="1" t="s">
        <v>271</v>
      </c>
      <c r="G45">
        <f t="shared" si="7"/>
        <v>4</v>
      </c>
      <c r="H45">
        <v>3</v>
      </c>
      <c r="I45">
        <f t="shared" si="4"/>
        <v>156</v>
      </c>
      <c r="J45">
        <f t="shared" si="0"/>
        <v>43</v>
      </c>
      <c r="K45" t="str" cm="1">
        <f t="array" aca="1" ref="K45" ca="1">RIGHT(INDIRECT("B"&amp;I45),9)</f>
        <v xml:space="preserve"> 0.489766</v>
      </c>
      <c r="L45" t="str" cm="1">
        <f t="array" aca="1" ref="L45" ca="1">RIGHT(INDIRECT("D"&amp;I45+1),9)</f>
        <v xml:space="preserve"> 0.510087</v>
      </c>
      <c r="M45" cm="1">
        <f t="array" aca="1" ref="M45" ca="1">INDIRECT("D"&amp;I45+2)</f>
        <v>1</v>
      </c>
      <c r="N45" t="str" cm="1">
        <f t="array" aca="1" ref="N45" ca="1">INDIRECT(IF(H45=2,"E","B")&amp;I45+H45)</f>
        <v xml:space="preserve">        'SoilHL']</v>
      </c>
      <c r="P45">
        <f t="shared" si="1"/>
        <v>43</v>
      </c>
      <c r="Q45" s="6" t="str">
        <f t="shared" ca="1" si="5"/>
        <v>SoilHL</v>
      </c>
      <c r="R45">
        <f t="shared" ca="1" si="2"/>
        <v>0.48976599999999998</v>
      </c>
      <c r="S45">
        <f t="shared" ca="1" si="2"/>
        <v>0.51008699999999996</v>
      </c>
      <c r="T45">
        <f t="shared" ca="1" si="3"/>
        <v>1</v>
      </c>
      <c r="U45">
        <f t="shared" ca="1" si="9"/>
        <v>4.5584999999999376E-3</v>
      </c>
      <c r="V45">
        <f t="shared" ca="1" si="9"/>
        <v>-2.0793597750000206E-5</v>
      </c>
    </row>
    <row r="46" spans="2:22">
      <c r="B46" s="1" t="s">
        <v>21</v>
      </c>
      <c r="C46" t="s">
        <v>22</v>
      </c>
      <c r="D46" t="s">
        <v>291</v>
      </c>
      <c r="G46">
        <f t="shared" si="7"/>
        <v>4</v>
      </c>
      <c r="H46">
        <v>3</v>
      </c>
      <c r="I46">
        <f t="shared" si="4"/>
        <v>160</v>
      </c>
      <c r="J46">
        <f t="shared" si="0"/>
        <v>44</v>
      </c>
      <c r="K46" t="str" cm="1">
        <f t="array" aca="1" ref="K46" ca="1">RIGHT(INDIRECT("B"&amp;I46),9)</f>
        <v xml:space="preserve"> 0.489766</v>
      </c>
      <c r="L46" t="str" cm="1">
        <f t="array" aca="1" ref="L46" ca="1">RIGHT(INDIRECT("D"&amp;I46+1),9)</f>
        <v xml:space="preserve"> 0.510087</v>
      </c>
      <c r="M46" cm="1">
        <f t="array" aca="1" ref="M46" ca="1">INDIRECT("D"&amp;I46+2)</f>
        <v>-1</v>
      </c>
      <c r="N46" t="str" cm="1">
        <f t="array" aca="1" ref="N46" ca="1">INDIRECT(IF(H46=2,"E","B")&amp;I46+H46)</f>
        <v xml:space="preserve">        'Kn2']</v>
      </c>
      <c r="P46">
        <f t="shared" si="1"/>
        <v>44</v>
      </c>
      <c r="Q46" s="6" t="str">
        <f t="shared" ca="1" si="5"/>
        <v>Kn2</v>
      </c>
      <c r="R46">
        <f t="shared" ca="1" si="2"/>
        <v>0.48976599999999998</v>
      </c>
      <c r="S46">
        <f t="shared" ca="1" si="2"/>
        <v>0.51008699999999996</v>
      </c>
      <c r="T46">
        <f t="shared" ca="1" si="3"/>
        <v>-1</v>
      </c>
      <c r="U46">
        <f t="shared" ca="1" si="9"/>
        <v>0</v>
      </c>
      <c r="V46">
        <f t="shared" ca="1" si="9"/>
        <v>0</v>
      </c>
    </row>
    <row r="47" spans="2:22">
      <c r="B47" s="1" t="s">
        <v>24</v>
      </c>
      <c r="C47" t="s">
        <v>22</v>
      </c>
      <c r="D47">
        <v>1</v>
      </c>
      <c r="G47">
        <f t="shared" si="7"/>
        <v>4</v>
      </c>
      <c r="H47">
        <v>2</v>
      </c>
      <c r="I47">
        <f t="shared" si="4"/>
        <v>164</v>
      </c>
      <c r="J47">
        <f t="shared" si="0"/>
        <v>45</v>
      </c>
      <c r="K47" t="str" cm="1">
        <f t="array" aca="1" ref="K47" ca="1">RIGHT(INDIRECT("B"&amp;I47),9)</f>
        <v xml:space="preserve"> 0.489766</v>
      </c>
      <c r="L47" t="str" cm="1">
        <f t="array" aca="1" ref="L47" ca="1">RIGHT(INDIRECT("D"&amp;I47+1),9)</f>
        <v xml:space="preserve"> 0.510087</v>
      </c>
      <c r="M47" cm="1">
        <f t="array" aca="1" ref="M47" ca="1">INDIRECT("D"&amp;I47+2)</f>
        <v>1</v>
      </c>
      <c r="N47" t="str" cm="1">
        <f t="array" aca="1" ref="N47" ca="1">INDIRECT(IF(H47=2,"E","B")&amp;I47+H47)</f>
        <v xml:space="preserve"> 'Ks']</v>
      </c>
      <c r="P47">
        <f t="shared" si="1"/>
        <v>45</v>
      </c>
      <c r="Q47" s="6" t="str">
        <f t="shared" ca="1" si="5"/>
        <v>Ks</v>
      </c>
      <c r="R47">
        <f t="shared" ca="1" si="2"/>
        <v>0.48976599999999998</v>
      </c>
      <c r="S47">
        <f t="shared" ca="1" si="2"/>
        <v>0.51008699999999996</v>
      </c>
      <c r="T47">
        <f t="shared" ca="1" si="3"/>
        <v>1</v>
      </c>
      <c r="U47">
        <f t="shared" ca="1" si="9"/>
        <v>0</v>
      </c>
      <c r="V47">
        <f t="shared" ca="1" si="9"/>
        <v>0</v>
      </c>
    </row>
    <row r="48" spans="2:22">
      <c r="B48" s="1" t="s">
        <v>53</v>
      </c>
      <c r="G48">
        <f t="shared" si="7"/>
        <v>3</v>
      </c>
      <c r="H48">
        <v>3</v>
      </c>
      <c r="I48">
        <f t="shared" si="4"/>
        <v>167</v>
      </c>
      <c r="J48">
        <f t="shared" si="0"/>
        <v>46</v>
      </c>
      <c r="K48" t="str" cm="1">
        <f t="array" aca="1" ref="K48" ca="1">RIGHT(INDIRECT("B"&amp;I48),9)</f>
        <v xml:space="preserve"> 0.489766</v>
      </c>
      <c r="L48" t="str" cm="1">
        <f t="array" aca="1" ref="L48" ca="1">RIGHT(INDIRECT("D"&amp;I48+1),9)</f>
        <v xml:space="preserve"> 0.510087</v>
      </c>
      <c r="M48" cm="1">
        <f t="array" aca="1" ref="M48" ca="1">INDIRECT("D"&amp;I48+2)</f>
        <v>-1</v>
      </c>
      <c r="N48" t="str" cm="1">
        <f t="array" aca="1" ref="N48" ca="1">INDIRECT(IF(H48=2,"E","B")&amp;I48+H48)</f>
        <v xml:space="preserve">        'OHConc']</v>
      </c>
      <c r="P48">
        <f t="shared" si="1"/>
        <v>46</v>
      </c>
      <c r="Q48" s="6" t="str">
        <f t="shared" ca="1" si="5"/>
        <v>OHConc</v>
      </c>
      <c r="R48">
        <f t="shared" ca="1" si="2"/>
        <v>0.48976599999999998</v>
      </c>
      <c r="S48">
        <f t="shared" ca="1" si="2"/>
        <v>0.51008699999999996</v>
      </c>
      <c r="T48">
        <f t="shared" ca="1" si="3"/>
        <v>-1</v>
      </c>
      <c r="U48">
        <f t="shared" ca="1" si="9"/>
        <v>0</v>
      </c>
      <c r="V48">
        <f t="shared" ca="1" si="9"/>
        <v>0</v>
      </c>
    </row>
    <row r="49" spans="2:22">
      <c r="B49" s="1" t="s">
        <v>271</v>
      </c>
      <c r="G49">
        <f t="shared" si="7"/>
        <v>4</v>
      </c>
      <c r="H49">
        <v>3</v>
      </c>
      <c r="I49">
        <f t="shared" si="4"/>
        <v>171</v>
      </c>
      <c r="J49">
        <f t="shared" si="0"/>
        <v>47</v>
      </c>
      <c r="K49" t="str" cm="1">
        <f t="array" aca="1" ref="K49" ca="1">RIGHT(INDIRECT("B"&amp;I49),9)</f>
        <v xml:space="preserve"> 0.489766</v>
      </c>
      <c r="L49" t="str" cm="1">
        <f t="array" aca="1" ref="L49" ca="1">RIGHT(INDIRECT("D"&amp;I49+1),9)</f>
        <v xml:space="preserve"> 0.510087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       'froot_tip']</v>
      </c>
      <c r="P49">
        <f t="shared" si="1"/>
        <v>47</v>
      </c>
      <c r="Q49" s="6" t="str">
        <f t="shared" ca="1" si="5"/>
        <v>froot_tip</v>
      </c>
      <c r="R49">
        <f t="shared" ca="1" si="2"/>
        <v>0.48976599999999998</v>
      </c>
      <c r="S49">
        <f t="shared" ca="1" si="2"/>
        <v>0.51008699999999996</v>
      </c>
      <c r="T49">
        <f t="shared" ca="1" si="3"/>
        <v>-1</v>
      </c>
      <c r="U49">
        <f t="shared" ca="1" si="9"/>
        <v>0</v>
      </c>
      <c r="V49">
        <f t="shared" ca="1" si="9"/>
        <v>0</v>
      </c>
    </row>
    <row r="50" spans="2:22">
      <c r="B50" s="1" t="s">
        <v>21</v>
      </c>
      <c r="C50" t="s">
        <v>22</v>
      </c>
      <c r="D50" t="s">
        <v>291</v>
      </c>
      <c r="G50">
        <f t="shared" si="7"/>
        <v>4</v>
      </c>
      <c r="H50">
        <v>2</v>
      </c>
      <c r="I50">
        <f t="shared" si="4"/>
        <v>175</v>
      </c>
      <c r="J50">
        <f t="shared" si="0"/>
        <v>48</v>
      </c>
      <c r="K50" t="str" cm="1">
        <f t="array" aca="1" ref="K50" ca="1">RIGHT(INDIRECT("B"&amp;I50),9)</f>
        <v xml:space="preserve"> 0.489766</v>
      </c>
      <c r="L50" t="str" cm="1">
        <f t="array" aca="1" ref="L50" ca="1">RIGHT(INDIRECT("D"&amp;I50+1),9)</f>
        <v xml:space="preserve"> 0.510087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'Q']</v>
      </c>
      <c r="P50">
        <f t="shared" si="1"/>
        <v>48</v>
      </c>
      <c r="Q50" s="6" t="str">
        <f t="shared" ca="1" si="5"/>
        <v>Q</v>
      </c>
      <c r="R50">
        <f t="shared" ca="1" si="2"/>
        <v>0.48976599999999998</v>
      </c>
      <c r="S50">
        <f t="shared" ca="1" si="2"/>
        <v>0.51008699999999996</v>
      </c>
      <c r="T50">
        <f t="shared" ca="1" si="3"/>
        <v>-1</v>
      </c>
      <c r="U50">
        <f t="shared" ca="1" si="9"/>
        <v>0</v>
      </c>
      <c r="V50">
        <f t="shared" ca="1" si="9"/>
        <v>0</v>
      </c>
    </row>
    <row r="51" spans="2:22">
      <c r="B51" s="1" t="s">
        <v>24</v>
      </c>
      <c r="C51" t="s">
        <v>22</v>
      </c>
      <c r="D51">
        <v>-1</v>
      </c>
      <c r="G51">
        <f t="shared" si="7"/>
        <v>3</v>
      </c>
      <c r="H51">
        <v>2</v>
      </c>
      <c r="I51">
        <f t="shared" si="4"/>
        <v>178</v>
      </c>
      <c r="J51">
        <f t="shared" si="0"/>
        <v>49</v>
      </c>
      <c r="K51" t="str" cm="1">
        <f t="array" aca="1" ref="K51" ca="1">RIGHT(INDIRECT("B"&amp;I51),9)</f>
        <v xml:space="preserve">  0.49655</v>
      </c>
      <c r="L51" t="str" cm="1">
        <f t="array" aca="1" ref="L51" ca="1">RIGHT(INDIRECT("D"&amp;I51+1),9)</f>
        <v xml:space="preserve"> 0.503303</v>
      </c>
      <c r="M51" cm="1">
        <f t="array" aca="1" ref="M51" ca="1">INDIRECT("D"&amp;I51+2)</f>
        <v>1</v>
      </c>
      <c r="N51" t="str" cm="1">
        <f t="array" aca="1" ref="N51" ca="1">INDIRECT(IF(H51=2,"E","B")&amp;I51+H51)</f>
        <v xml:space="preserve"> 'Cd']</v>
      </c>
      <c r="P51">
        <f t="shared" si="1"/>
        <v>49</v>
      </c>
      <c r="Q51" s="6" t="str">
        <f t="shared" ca="1" si="5"/>
        <v>Cd</v>
      </c>
      <c r="R51">
        <f t="shared" ca="1" si="2"/>
        <v>0.49654999999999999</v>
      </c>
      <c r="S51">
        <f t="shared" ca="1" si="2"/>
        <v>0.50330299999999994</v>
      </c>
      <c r="T51">
        <f t="shared" ca="1" si="3"/>
        <v>1</v>
      </c>
      <c r="U51">
        <f t="shared" ca="1" si="9"/>
        <v>1.0176000000000018E-2</v>
      </c>
      <c r="V51">
        <f t="shared" ca="1" si="9"/>
        <v>-1.0355097600000037E-4</v>
      </c>
    </row>
    <row r="52" spans="2:22">
      <c r="B52" s="1" t="s">
        <v>46</v>
      </c>
      <c r="G52">
        <f t="shared" si="7"/>
        <v>3</v>
      </c>
      <c r="H52">
        <v>3</v>
      </c>
      <c r="I52">
        <f t="shared" si="4"/>
        <v>181</v>
      </c>
      <c r="J52">
        <f t="shared" si="0"/>
        <v>50</v>
      </c>
      <c r="K52" t="str" cm="1">
        <f t="array" aca="1" ref="K52" ca="1">RIGHT(INDIRECT("B"&amp;I52),9)</f>
        <v xml:space="preserve">  0.49655</v>
      </c>
      <c r="L52" t="str" cm="1">
        <f t="array" aca="1" ref="L52" ca="1">RIGHT(INDIRECT("D"&amp;I52+1),9)</f>
        <v xml:space="preserve"> 0.503303</v>
      </c>
      <c r="M52" cm="1">
        <f t="array" aca="1" ref="M52" ca="1">INDIRECT("D"&amp;I52+2)</f>
        <v>-1</v>
      </c>
      <c r="N52" t="str" cm="1">
        <f t="array" aca="1" ref="N52" ca="1">INDIRECT(IF(H52=2,"E","B")&amp;I52+H52)</f>
        <v xml:space="preserve">        'Ifw']</v>
      </c>
      <c r="P52">
        <f t="shared" si="1"/>
        <v>50</v>
      </c>
      <c r="Q52" s="6" t="str">
        <f t="shared" ca="1" si="5"/>
        <v>Ifw</v>
      </c>
      <c r="R52">
        <f t="shared" ca="1" si="2"/>
        <v>0.49654999999999999</v>
      </c>
      <c r="S52">
        <f t="shared" ca="1" si="2"/>
        <v>0.50330299999999994</v>
      </c>
      <c r="T52">
        <f t="shared" ca="1" si="3"/>
        <v>-1</v>
      </c>
      <c r="U52">
        <f t="shared" ca="1" si="9"/>
        <v>0</v>
      </c>
      <c r="V52">
        <f t="shared" ca="1" si="9"/>
        <v>0</v>
      </c>
    </row>
    <row r="53" spans="2:22">
      <c r="B53" s="1" t="s">
        <v>271</v>
      </c>
      <c r="G53">
        <f t="shared" si="7"/>
        <v>4</v>
      </c>
      <c r="H53">
        <v>2</v>
      </c>
      <c r="I53">
        <f t="shared" si="4"/>
        <v>185</v>
      </c>
      <c r="J53">
        <f t="shared" si="0"/>
        <v>51</v>
      </c>
      <c r="K53" t="str" cm="1">
        <f t="array" aca="1" ref="K53" ca="1">RIGHT(INDIRECT("B"&amp;I53),9)</f>
        <v xml:space="preserve">  0.49655</v>
      </c>
      <c r="L53" t="str" cm="1">
        <f t="array" aca="1" ref="L53" ca="1">RIGHT(INDIRECT("D"&amp;I53+1),9)</f>
        <v xml:space="preserve"> 0.503303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'ksa']</v>
      </c>
      <c r="P53">
        <f t="shared" si="1"/>
        <v>51</v>
      </c>
      <c r="Q53" s="6" t="str">
        <f t="shared" ca="1" si="5"/>
        <v>ksa</v>
      </c>
      <c r="R53">
        <f t="shared" ca="1" si="2"/>
        <v>0.49654999999999999</v>
      </c>
      <c r="S53">
        <f t="shared" ca="1" si="2"/>
        <v>0.50330299999999994</v>
      </c>
      <c r="T53">
        <f t="shared" ca="1" si="3"/>
        <v>1</v>
      </c>
      <c r="U53">
        <f t="shared" ref="U53:V59" ca="1" si="10">T53*(R53-R52)/(2/3)</f>
        <v>0</v>
      </c>
      <c r="V53">
        <f t="shared" ca="1" si="10"/>
        <v>0</v>
      </c>
    </row>
    <row r="54" spans="2:22">
      <c r="B54" s="1" t="s">
        <v>21</v>
      </c>
      <c r="C54" t="s">
        <v>22</v>
      </c>
      <c r="D54" t="s">
        <v>291</v>
      </c>
      <c r="G54">
        <f t="shared" si="7"/>
        <v>3</v>
      </c>
      <c r="H54">
        <v>3</v>
      </c>
      <c r="I54">
        <f t="shared" si="4"/>
        <v>188</v>
      </c>
      <c r="J54">
        <f t="shared" si="0"/>
        <v>52</v>
      </c>
      <c r="K54" t="str" cm="1">
        <f t="array" aca="1" ref="K54" ca="1">RIGHT(INDIRECT("B"&amp;I54),9)</f>
        <v xml:space="preserve"> 0.677012</v>
      </c>
      <c r="L54" t="str" cm="1">
        <f t="array" aca="1" ref="L54" ca="1">RIGHT(INDIRECT("D"&amp;I54+1),9)</f>
        <v xml:space="preserve"> 0.322843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       'wmim']</v>
      </c>
      <c r="P54">
        <f t="shared" si="1"/>
        <v>52</v>
      </c>
      <c r="Q54" s="6" t="str">
        <f t="shared" ca="1" si="5"/>
        <v>wmim</v>
      </c>
      <c r="R54">
        <f t="shared" ca="1" si="2"/>
        <v>0.67701199999999995</v>
      </c>
      <c r="S54">
        <f t="shared" ca="1" si="2"/>
        <v>0.32284299999999999</v>
      </c>
      <c r="T54">
        <f t="shared" ca="1" si="3"/>
        <v>-1</v>
      </c>
      <c r="U54">
        <f t="shared" ca="1" si="10"/>
        <v>-0.27069299999999996</v>
      </c>
      <c r="V54">
        <f t="shared" ca="1" si="10"/>
        <v>7.3273888169999982E-2</v>
      </c>
    </row>
    <row r="55" spans="2:22">
      <c r="B55" s="1" t="s">
        <v>24</v>
      </c>
      <c r="C55" t="s">
        <v>22</v>
      </c>
      <c r="D55">
        <v>-1</v>
      </c>
      <c r="G55">
        <f t="shared" si="7"/>
        <v>4</v>
      </c>
      <c r="H55">
        <v>3</v>
      </c>
      <c r="I55">
        <f t="shared" si="4"/>
        <v>192</v>
      </c>
      <c r="J55">
        <f t="shared" si="0"/>
        <v>53</v>
      </c>
      <c r="K55" t="str" cm="1">
        <f t="array" aca="1" ref="K55" ca="1">RIGHT(INDIRECT("B"&amp;I55),9)</f>
        <v xml:space="preserve"> 0.677012</v>
      </c>
      <c r="L55" t="str" cm="1">
        <f t="array" aca="1" ref="L55" ca="1">RIGHT(INDIRECT("D"&amp;I55+1),9)</f>
        <v xml:space="preserve"> 0.322843</v>
      </c>
      <c r="M55" cm="1">
        <f t="array" aca="1" ref="M55" ca="1">INDIRECT("D"&amp;I55+2)</f>
        <v>1</v>
      </c>
      <c r="N55" t="str" cm="1">
        <f t="array" aca="1" ref="N55" ca="1">INDIRECT(IF(H55=2,"E","B")&amp;I55+H55)</f>
        <v xml:space="preserve">        'f_apo']</v>
      </c>
      <c r="P55">
        <f t="shared" si="1"/>
        <v>53</v>
      </c>
      <c r="Q55" s="6" t="str">
        <f t="shared" ca="1" si="5"/>
        <v>f_apo</v>
      </c>
      <c r="R55">
        <f t="shared" ca="1" si="2"/>
        <v>0.67701199999999995</v>
      </c>
      <c r="S55">
        <f t="shared" ca="1" si="2"/>
        <v>0.32284299999999999</v>
      </c>
      <c r="T55">
        <f t="shared" ca="1" si="3"/>
        <v>1</v>
      </c>
      <c r="U55">
        <f t="shared" ca="1" si="10"/>
        <v>0</v>
      </c>
      <c r="V55">
        <f t="shared" ca="1" si="10"/>
        <v>0</v>
      </c>
    </row>
    <row r="56" spans="2:22">
      <c r="B56" s="1" t="s">
        <v>52</v>
      </c>
      <c r="G56">
        <f t="shared" si="7"/>
        <v>4</v>
      </c>
      <c r="H56">
        <v>3</v>
      </c>
      <c r="I56">
        <f t="shared" si="4"/>
        <v>196</v>
      </c>
      <c r="J56">
        <f t="shared" si="0"/>
        <v>54</v>
      </c>
      <c r="K56" t="str" cm="1">
        <f t="array" aca="1" ref="K56" ca="1">RIGHT(INDIRECT("B"&amp;I56),9)</f>
        <v xml:space="preserve"> 0.678314</v>
      </c>
      <c r="L56" t="str" cm="1">
        <f t="array" aca="1" ref="L56" ca="1">RIGHT(INDIRECT("D"&amp;I56+1),9)</f>
        <v xml:space="preserve">  0.32154</v>
      </c>
      <c r="M56" cm="1">
        <f t="array" aca="1" ref="M56" ca="1">INDIRECT("D"&amp;I56+2)</f>
        <v>-1</v>
      </c>
      <c r="N56" t="str" cm="1">
        <f t="array" aca="1" ref="N56" ca="1">INDIRECT(IF(H56=2,"E","B")&amp;I56+H56)</f>
        <v xml:space="preserve">        'AF_soil']</v>
      </c>
      <c r="P56">
        <f t="shared" si="1"/>
        <v>54</v>
      </c>
      <c r="Q56" s="6" t="str">
        <f t="shared" ca="1" si="5"/>
        <v>AF_soil</v>
      </c>
      <c r="R56">
        <f t="shared" ca="1" si="2"/>
        <v>0.67831399999999997</v>
      </c>
      <c r="S56">
        <f t="shared" ca="1" si="2"/>
        <v>0.32153999999999999</v>
      </c>
      <c r="T56">
        <f t="shared" ca="1" si="3"/>
        <v>-1</v>
      </c>
      <c r="U56">
        <f t="shared" ca="1" si="10"/>
        <v>-1.953000000000038E-3</v>
      </c>
      <c r="V56">
        <f t="shared" ca="1" si="10"/>
        <v>3.81713850000007E-6</v>
      </c>
    </row>
    <row r="57" spans="2:22">
      <c r="B57" s="1" t="s">
        <v>272</v>
      </c>
      <c r="G57">
        <f t="shared" si="7"/>
        <v>4</v>
      </c>
      <c r="H57">
        <v>3</v>
      </c>
      <c r="I57">
        <f t="shared" si="4"/>
        <v>200</v>
      </c>
      <c r="J57">
        <f t="shared" si="0"/>
        <v>55</v>
      </c>
      <c r="K57" t="str" cm="1">
        <f t="array" aca="1" ref="K57" ca="1">RIGHT(INDIRECT("B"&amp;I57),9)</f>
        <v xml:space="preserve"> 0.678314</v>
      </c>
      <c r="L57" t="str" cm="1">
        <f t="array" aca="1" ref="L57" ca="1">RIGHT(INDIRECT("D"&amp;I57+1),9)</f>
        <v xml:space="preserve">  0.32154</v>
      </c>
      <c r="M57" cm="1">
        <f t="array" aca="1" ref="M57" ca="1">INDIRECT("D"&amp;I57+2)</f>
        <v>1</v>
      </c>
      <c r="N57" t="str" cm="1">
        <f t="array" aca="1" ref="N57" ca="1">INDIRECT(IF(H57=2,"E","B")&amp;I57+H57)</f>
        <v xml:space="preserve">        'pH_cyt']</v>
      </c>
      <c r="P57">
        <f t="shared" si="1"/>
        <v>55</v>
      </c>
      <c r="Q57" s="6" t="str">
        <f t="shared" ca="1" si="5"/>
        <v>pH_cyt</v>
      </c>
      <c r="R57">
        <f t="shared" ca="1" si="2"/>
        <v>0.67831399999999997</v>
      </c>
      <c r="S57">
        <f t="shared" ca="1" si="2"/>
        <v>0.32153999999999999</v>
      </c>
      <c r="T57">
        <f t="shared" ca="1" si="3"/>
        <v>1</v>
      </c>
      <c r="U57">
        <f t="shared" ca="1" si="10"/>
        <v>0</v>
      </c>
      <c r="V57">
        <f t="shared" ca="1" si="10"/>
        <v>0</v>
      </c>
    </row>
    <row r="58" spans="2:22">
      <c r="B58" s="1" t="s">
        <v>21</v>
      </c>
      <c r="C58" t="s">
        <v>22</v>
      </c>
      <c r="D58" t="s">
        <v>292</v>
      </c>
      <c r="G58">
        <f t="shared" si="7"/>
        <v>4</v>
      </c>
      <c r="H58">
        <v>3</v>
      </c>
      <c r="I58">
        <f t="shared" si="4"/>
        <v>204</v>
      </c>
      <c r="J58">
        <f t="shared" si="0"/>
        <v>56</v>
      </c>
      <c r="K58" t="str" cm="1">
        <f t="array" aca="1" ref="K58" ca="1">RIGHT(INDIRECT("B"&amp;I58),9)</f>
        <v xml:space="preserve"> 0.678314</v>
      </c>
      <c r="L58" t="str" cm="1">
        <f t="array" aca="1" ref="L58" ca="1">RIGHT(INDIRECT("D"&amp;I58+1),9)</f>
        <v xml:space="preserve">  0.32154</v>
      </c>
      <c r="M58" cm="1">
        <f t="array" aca="1" ref="M58" ca="1">INDIRECT("D"&amp;I58+2)</f>
        <v>1</v>
      </c>
      <c r="N58" t="str" cm="1">
        <f t="array" aca="1" ref="N58" ca="1">INDIRECT(IF(H58=2,"E","B")&amp;I58+H58)</f>
        <v xml:space="preserve">        'EaAir']</v>
      </c>
      <c r="P58">
        <f t="shared" si="1"/>
        <v>56</v>
      </c>
      <c r="Q58" s="6" t="str">
        <f t="shared" ca="1" si="5"/>
        <v>EaAir</v>
      </c>
      <c r="R58">
        <f t="shared" ca="1" si="2"/>
        <v>0.67831399999999997</v>
      </c>
      <c r="S58">
        <f t="shared" ca="1" si="2"/>
        <v>0.32153999999999999</v>
      </c>
      <c r="T58">
        <f t="shared" ca="1" si="3"/>
        <v>1</v>
      </c>
      <c r="U58">
        <f t="shared" ca="1" si="10"/>
        <v>0</v>
      </c>
      <c r="V58">
        <f t="shared" ca="1" si="10"/>
        <v>0</v>
      </c>
    </row>
    <row r="59" spans="2:22">
      <c r="B59" s="1" t="s">
        <v>24</v>
      </c>
      <c r="C59" t="s">
        <v>22</v>
      </c>
      <c r="D59">
        <v>1</v>
      </c>
      <c r="E59" t="s">
        <v>135</v>
      </c>
      <c r="G59">
        <f t="shared" si="7"/>
        <v>4</v>
      </c>
      <c r="H59">
        <v>2</v>
      </c>
      <c r="I59">
        <f t="shared" si="4"/>
        <v>208</v>
      </c>
      <c r="J59">
        <f t="shared" si="0"/>
        <v>57</v>
      </c>
      <c r="K59" t="str" cm="1">
        <f t="array" aca="1" ref="K59" ca="1">RIGHT(INDIRECT("B"&amp;I59),9)</f>
        <v xml:space="preserve"> 0.678314</v>
      </c>
      <c r="L59" t="str" cm="1">
        <f t="array" aca="1" ref="L59" ca="1">RIGHT(INDIRECT("D"&amp;I59+1),9)</f>
        <v xml:space="preserve">  0.32154</v>
      </c>
      <c r="M59" cm="1">
        <f t="array" aca="1" ref="M59" ca="1">INDIRECT("D"&amp;I59+2)</f>
        <v>1</v>
      </c>
      <c r="N59" t="str" cm="1">
        <f t="array" aca="1" ref="N59" ca="1">INDIRECT(IF(H59=2,"E","B")&amp;I59+H59)</f>
        <v xml:space="preserve"> 'Up']]</v>
      </c>
      <c r="P59">
        <f t="shared" si="1"/>
        <v>57</v>
      </c>
      <c r="Q59" s="6" t="str">
        <f t="shared" ca="1" si="5"/>
        <v>Up</v>
      </c>
      <c r="R59">
        <f t="shared" ca="1" si="2"/>
        <v>0.67831399999999997</v>
      </c>
      <c r="S59">
        <f t="shared" ca="1" si="2"/>
        <v>0.32153999999999999</v>
      </c>
      <c r="T59">
        <f t="shared" ca="1" si="3"/>
        <v>1</v>
      </c>
      <c r="U59">
        <f t="shared" ca="1" si="10"/>
        <v>0</v>
      </c>
      <c r="V59">
        <f t="shared" ca="1" si="10"/>
        <v>0</v>
      </c>
    </row>
    <row r="60" spans="2:22">
      <c r="B60" s="1" t="s">
        <v>272</v>
      </c>
    </row>
    <row r="61" spans="2:22">
      <c r="B61" s="1" t="s">
        <v>21</v>
      </c>
      <c r="C61" t="s">
        <v>22</v>
      </c>
      <c r="D61" t="s">
        <v>292</v>
      </c>
    </row>
    <row r="62" spans="2:22">
      <c r="B62" s="1" t="s">
        <v>24</v>
      </c>
      <c r="C62" t="s">
        <v>22</v>
      </c>
      <c r="D62">
        <v>1</v>
      </c>
      <c r="E62" t="s">
        <v>62</v>
      </c>
    </row>
    <row r="63" spans="2:22">
      <c r="B63" s="1" t="s">
        <v>272</v>
      </c>
    </row>
    <row r="64" spans="2:22">
      <c r="B64" s="1" t="s">
        <v>21</v>
      </c>
      <c r="C64" t="s">
        <v>22</v>
      </c>
      <c r="D64" t="s">
        <v>292</v>
      </c>
    </row>
    <row r="65" spans="2:5">
      <c r="B65" s="1" t="s">
        <v>24</v>
      </c>
      <c r="C65" t="s">
        <v>22</v>
      </c>
      <c r="D65">
        <v>1</v>
      </c>
    </row>
    <row r="66" spans="2:5">
      <c r="B66" s="1" t="s">
        <v>90</v>
      </c>
    </row>
    <row r="67" spans="2:5">
      <c r="B67" s="1" t="s">
        <v>273</v>
      </c>
    </row>
    <row r="68" spans="2:5">
      <c r="B68" s="1" t="s">
        <v>21</v>
      </c>
      <c r="C68" t="s">
        <v>22</v>
      </c>
      <c r="D68" t="s">
        <v>293</v>
      </c>
    </row>
    <row r="69" spans="2:5">
      <c r="B69" s="1" t="s">
        <v>24</v>
      </c>
      <c r="C69" t="s">
        <v>22</v>
      </c>
      <c r="D69">
        <v>1</v>
      </c>
    </row>
    <row r="70" spans="2:5">
      <c r="B70" s="1" t="s">
        <v>75</v>
      </c>
    </row>
    <row r="71" spans="2:5">
      <c r="B71" s="1" t="s">
        <v>273</v>
      </c>
    </row>
    <row r="72" spans="2:5">
      <c r="B72" s="1" t="s">
        <v>21</v>
      </c>
      <c r="C72" t="s">
        <v>22</v>
      </c>
      <c r="D72" t="s">
        <v>293</v>
      </c>
    </row>
    <row r="73" spans="2:5">
      <c r="B73" s="1" t="s">
        <v>24</v>
      </c>
      <c r="C73" t="s">
        <v>22</v>
      </c>
      <c r="D73">
        <v>-1</v>
      </c>
    </row>
    <row r="74" spans="2:5">
      <c r="B74" s="1" t="s">
        <v>45</v>
      </c>
    </row>
    <row r="75" spans="2:5">
      <c r="B75" s="1" t="s">
        <v>274</v>
      </c>
    </row>
    <row r="76" spans="2:5">
      <c r="B76" s="1" t="s">
        <v>21</v>
      </c>
      <c r="C76" t="s">
        <v>22</v>
      </c>
      <c r="D76" t="s">
        <v>294</v>
      </c>
    </row>
    <row r="77" spans="2:5">
      <c r="B77" s="1" t="s">
        <v>24</v>
      </c>
      <c r="C77" t="s">
        <v>22</v>
      </c>
      <c r="D77">
        <v>1</v>
      </c>
      <c r="E77" t="s">
        <v>34</v>
      </c>
    </row>
    <row r="78" spans="2:5">
      <c r="B78" s="1" t="s">
        <v>274</v>
      </c>
    </row>
    <row r="79" spans="2:5">
      <c r="B79" s="1" t="s">
        <v>21</v>
      </c>
      <c r="C79" t="s">
        <v>22</v>
      </c>
      <c r="D79" t="s">
        <v>294</v>
      </c>
    </row>
    <row r="80" spans="2:5">
      <c r="B80" s="1" t="s">
        <v>24</v>
      </c>
      <c r="C80" t="s">
        <v>22</v>
      </c>
      <c r="D80">
        <v>1</v>
      </c>
      <c r="E80" t="s">
        <v>27</v>
      </c>
    </row>
    <row r="81" spans="2:5">
      <c r="B81" s="1" t="s">
        <v>275</v>
      </c>
    </row>
    <row r="82" spans="2:5">
      <c r="B82" s="1" t="s">
        <v>21</v>
      </c>
      <c r="C82" t="s">
        <v>22</v>
      </c>
      <c r="D82" t="s">
        <v>295</v>
      </c>
    </row>
    <row r="83" spans="2:5">
      <c r="B83" s="1" t="s">
        <v>24</v>
      </c>
      <c r="C83" t="s">
        <v>22</v>
      </c>
      <c r="D83">
        <v>1</v>
      </c>
      <c r="E83" t="s">
        <v>95</v>
      </c>
    </row>
    <row r="84" spans="2:5">
      <c r="B84" s="1" t="s">
        <v>275</v>
      </c>
    </row>
    <row r="85" spans="2:5">
      <c r="B85" s="1" t="s">
        <v>21</v>
      </c>
      <c r="C85" t="s">
        <v>22</v>
      </c>
      <c r="D85" t="s">
        <v>295</v>
      </c>
    </row>
    <row r="86" spans="2:5">
      <c r="B86" s="1" t="s">
        <v>24</v>
      </c>
      <c r="C86" t="s">
        <v>22</v>
      </c>
      <c r="D86">
        <v>-1</v>
      </c>
    </row>
    <row r="87" spans="2:5">
      <c r="B87" s="1" t="s">
        <v>50</v>
      </c>
    </row>
    <row r="88" spans="2:5">
      <c r="B88" s="1" t="s">
        <v>275</v>
      </c>
    </row>
    <row r="89" spans="2:5">
      <c r="B89" s="1" t="s">
        <v>21</v>
      </c>
      <c r="C89" t="s">
        <v>22</v>
      </c>
      <c r="D89" t="s">
        <v>295</v>
      </c>
    </row>
    <row r="90" spans="2:5">
      <c r="B90" s="1" t="s">
        <v>24</v>
      </c>
      <c r="C90" t="s">
        <v>22</v>
      </c>
      <c r="D90">
        <v>-1</v>
      </c>
    </row>
    <row r="91" spans="2:5">
      <c r="B91" s="1" t="s">
        <v>131</v>
      </c>
    </row>
    <row r="92" spans="2:5">
      <c r="B92" s="1" t="s">
        <v>276</v>
      </c>
    </row>
    <row r="93" spans="2:5">
      <c r="B93" s="1" t="s">
        <v>21</v>
      </c>
      <c r="C93" t="s">
        <v>22</v>
      </c>
      <c r="D93" t="s">
        <v>296</v>
      </c>
    </row>
    <row r="94" spans="2:5">
      <c r="B94" s="1" t="s">
        <v>24</v>
      </c>
      <c r="C94" t="s">
        <v>22</v>
      </c>
      <c r="D94">
        <v>-1</v>
      </c>
    </row>
    <row r="95" spans="2:5">
      <c r="B95" s="1" t="s">
        <v>86</v>
      </c>
    </row>
    <row r="96" spans="2:5">
      <c r="B96" s="1" t="s">
        <v>276</v>
      </c>
    </row>
    <row r="97" spans="2:4">
      <c r="B97" s="1" t="s">
        <v>21</v>
      </c>
      <c r="C97" t="s">
        <v>22</v>
      </c>
      <c r="D97" t="s">
        <v>296</v>
      </c>
    </row>
    <row r="98" spans="2:4">
      <c r="B98" s="1" t="s">
        <v>24</v>
      </c>
      <c r="C98" t="s">
        <v>22</v>
      </c>
      <c r="D98">
        <v>-1</v>
      </c>
    </row>
    <row r="99" spans="2:4">
      <c r="B99" s="1" t="s">
        <v>163</v>
      </c>
    </row>
    <row r="100" spans="2:4">
      <c r="B100" s="1" t="s">
        <v>276</v>
      </c>
    </row>
    <row r="101" spans="2:4">
      <c r="B101" s="1" t="s">
        <v>21</v>
      </c>
      <c r="C101" t="s">
        <v>22</v>
      </c>
      <c r="D101" t="s">
        <v>296</v>
      </c>
    </row>
    <row r="102" spans="2:4">
      <c r="B102" s="1" t="s">
        <v>24</v>
      </c>
      <c r="C102" t="s">
        <v>22</v>
      </c>
      <c r="D102">
        <v>-1</v>
      </c>
    </row>
    <row r="103" spans="2:4">
      <c r="B103" s="1" t="s">
        <v>64</v>
      </c>
    </row>
    <row r="104" spans="2:4">
      <c r="B104" s="1" t="s">
        <v>276</v>
      </c>
    </row>
    <row r="105" spans="2:4">
      <c r="B105" s="1" t="s">
        <v>21</v>
      </c>
      <c r="C105" t="s">
        <v>22</v>
      </c>
      <c r="D105" t="s">
        <v>296</v>
      </c>
    </row>
    <row r="106" spans="2:4">
      <c r="B106" s="1" t="s">
        <v>24</v>
      </c>
      <c r="C106" t="s">
        <v>22</v>
      </c>
      <c r="D106">
        <v>-1</v>
      </c>
    </row>
    <row r="107" spans="2:4">
      <c r="B107" s="1" t="s">
        <v>199</v>
      </c>
    </row>
    <row r="108" spans="2:4">
      <c r="B108" s="1" t="s">
        <v>277</v>
      </c>
    </row>
    <row r="109" spans="2:4">
      <c r="B109" s="1" t="s">
        <v>21</v>
      </c>
      <c r="C109" t="s">
        <v>22</v>
      </c>
      <c r="D109" t="s">
        <v>297</v>
      </c>
    </row>
    <row r="110" spans="2:4">
      <c r="B110" s="1" t="s">
        <v>24</v>
      </c>
      <c r="C110" t="s">
        <v>22</v>
      </c>
      <c r="D110">
        <v>1</v>
      </c>
    </row>
    <row r="111" spans="2:4">
      <c r="B111" s="1" t="s">
        <v>98</v>
      </c>
    </row>
    <row r="112" spans="2:4">
      <c r="B112" s="1" t="s">
        <v>277</v>
      </c>
    </row>
    <row r="113" spans="2:4">
      <c r="B113" s="1" t="s">
        <v>21</v>
      </c>
      <c r="C113" t="s">
        <v>22</v>
      </c>
      <c r="D113" t="s">
        <v>297</v>
      </c>
    </row>
    <row r="114" spans="2:4">
      <c r="B114" s="1" t="s">
        <v>24</v>
      </c>
      <c r="C114" t="s">
        <v>22</v>
      </c>
      <c r="D114">
        <v>-1</v>
      </c>
    </row>
    <row r="115" spans="2:4">
      <c r="B115" s="1" t="s">
        <v>82</v>
      </c>
    </row>
    <row r="116" spans="2:4">
      <c r="B116" s="1" t="s">
        <v>277</v>
      </c>
    </row>
    <row r="117" spans="2:4">
      <c r="B117" s="1" t="s">
        <v>21</v>
      </c>
      <c r="C117" t="s">
        <v>22</v>
      </c>
      <c r="D117" t="s">
        <v>297</v>
      </c>
    </row>
    <row r="118" spans="2:4">
      <c r="B118" s="1" t="s">
        <v>24</v>
      </c>
      <c r="C118" t="s">
        <v>22</v>
      </c>
      <c r="D118">
        <v>1</v>
      </c>
    </row>
    <row r="119" spans="2:4">
      <c r="B119" s="1" t="s">
        <v>83</v>
      </c>
    </row>
    <row r="120" spans="2:4">
      <c r="B120" s="1" t="s">
        <v>278</v>
      </c>
    </row>
    <row r="121" spans="2:4">
      <c r="B121" s="1" t="s">
        <v>21</v>
      </c>
      <c r="C121" t="s">
        <v>22</v>
      </c>
      <c r="D121" t="s">
        <v>298</v>
      </c>
    </row>
    <row r="122" spans="2:4">
      <c r="B122" s="1" t="s">
        <v>24</v>
      </c>
      <c r="C122" t="s">
        <v>22</v>
      </c>
      <c r="D122">
        <v>-1</v>
      </c>
    </row>
    <row r="123" spans="2:4">
      <c r="B123" s="1" t="s">
        <v>30</v>
      </c>
    </row>
    <row r="124" spans="2:4">
      <c r="B124" s="1" t="s">
        <v>278</v>
      </c>
    </row>
    <row r="125" spans="2:4">
      <c r="B125" s="1" t="s">
        <v>21</v>
      </c>
      <c r="C125" t="s">
        <v>22</v>
      </c>
      <c r="D125" t="s">
        <v>298</v>
      </c>
    </row>
    <row r="126" spans="2:4">
      <c r="B126" s="1" t="s">
        <v>24</v>
      </c>
      <c r="C126" t="s">
        <v>22</v>
      </c>
      <c r="D126">
        <v>-1</v>
      </c>
    </row>
    <row r="127" spans="2:4">
      <c r="B127" s="1" t="s">
        <v>93</v>
      </c>
    </row>
    <row r="128" spans="2:4">
      <c r="B128" s="1" t="s">
        <v>279</v>
      </c>
    </row>
    <row r="129" spans="2:5">
      <c r="B129" s="1" t="s">
        <v>21</v>
      </c>
      <c r="C129" t="s">
        <v>22</v>
      </c>
      <c r="D129" t="s">
        <v>299</v>
      </c>
    </row>
    <row r="130" spans="2:5">
      <c r="B130" s="1" t="s">
        <v>24</v>
      </c>
      <c r="C130" t="s">
        <v>22</v>
      </c>
      <c r="D130">
        <v>1</v>
      </c>
      <c r="E130" t="s">
        <v>41</v>
      </c>
    </row>
    <row r="131" spans="2:5">
      <c r="B131" s="1" t="s">
        <v>279</v>
      </c>
    </row>
    <row r="132" spans="2:5">
      <c r="B132" s="1" t="s">
        <v>21</v>
      </c>
      <c r="C132" t="s">
        <v>22</v>
      </c>
      <c r="D132" t="s">
        <v>299</v>
      </c>
    </row>
    <row r="133" spans="2:5">
      <c r="B133" s="1" t="s">
        <v>24</v>
      </c>
      <c r="C133" t="s">
        <v>22</v>
      </c>
      <c r="D133">
        <v>1</v>
      </c>
    </row>
    <row r="134" spans="2:5">
      <c r="B134" s="1" t="s">
        <v>56</v>
      </c>
    </row>
    <row r="135" spans="2:5">
      <c r="B135" s="1" t="s">
        <v>280</v>
      </c>
    </row>
    <row r="136" spans="2:5">
      <c r="B136" s="1" t="s">
        <v>21</v>
      </c>
      <c r="C136" t="s">
        <v>22</v>
      </c>
      <c r="D136" t="s">
        <v>300</v>
      </c>
    </row>
    <row r="137" spans="2:5">
      <c r="B137" s="1" t="s">
        <v>24</v>
      </c>
      <c r="C137" t="s">
        <v>22</v>
      </c>
      <c r="D137">
        <v>-1</v>
      </c>
      <c r="E137" t="s">
        <v>36</v>
      </c>
    </row>
    <row r="138" spans="2:5">
      <c r="B138" s="1" t="s">
        <v>280</v>
      </c>
    </row>
    <row r="139" spans="2:5">
      <c r="B139" s="1" t="s">
        <v>21</v>
      </c>
      <c r="C139" t="s">
        <v>22</v>
      </c>
      <c r="D139" t="s">
        <v>300</v>
      </c>
    </row>
    <row r="140" spans="2:5">
      <c r="B140" s="1" t="s">
        <v>24</v>
      </c>
      <c r="C140" t="s">
        <v>22</v>
      </c>
      <c r="D140">
        <v>-1</v>
      </c>
    </row>
    <row r="141" spans="2:5">
      <c r="B141" s="1" t="s">
        <v>79</v>
      </c>
    </row>
    <row r="142" spans="2:5">
      <c r="B142" s="1" t="s">
        <v>281</v>
      </c>
    </row>
    <row r="143" spans="2:5">
      <c r="B143" s="1" t="s">
        <v>21</v>
      </c>
      <c r="C143" t="s">
        <v>22</v>
      </c>
      <c r="D143" t="s">
        <v>301</v>
      </c>
    </row>
    <row r="144" spans="2:5">
      <c r="B144" s="1" t="s">
        <v>24</v>
      </c>
      <c r="C144" t="s">
        <v>22</v>
      </c>
      <c r="D144">
        <v>-1</v>
      </c>
    </row>
    <row r="145" spans="2:5">
      <c r="B145" s="1" t="s">
        <v>89</v>
      </c>
    </row>
    <row r="146" spans="2:5">
      <c r="B146" s="1" t="s">
        <v>282</v>
      </c>
    </row>
    <row r="147" spans="2:5">
      <c r="B147" s="1" t="s">
        <v>21</v>
      </c>
      <c r="C147" t="s">
        <v>22</v>
      </c>
      <c r="D147" t="s">
        <v>302</v>
      </c>
    </row>
    <row r="148" spans="2:5">
      <c r="B148" s="1" t="s">
        <v>24</v>
      </c>
      <c r="C148" t="s">
        <v>22</v>
      </c>
      <c r="D148">
        <v>-1</v>
      </c>
      <c r="E148" t="s">
        <v>43</v>
      </c>
    </row>
    <row r="149" spans="2:5">
      <c r="B149" s="1" t="s">
        <v>282</v>
      </c>
    </row>
    <row r="150" spans="2:5">
      <c r="B150" s="1" t="s">
        <v>21</v>
      </c>
      <c r="C150" t="s">
        <v>22</v>
      </c>
      <c r="D150" t="s">
        <v>302</v>
      </c>
    </row>
    <row r="151" spans="2:5">
      <c r="B151" s="1" t="s">
        <v>24</v>
      </c>
      <c r="C151" t="s">
        <v>22</v>
      </c>
      <c r="D151">
        <v>1</v>
      </c>
      <c r="E151" t="s">
        <v>303</v>
      </c>
    </row>
    <row r="152" spans="2:5">
      <c r="B152" s="1" t="s">
        <v>283</v>
      </c>
    </row>
    <row r="153" spans="2:5">
      <c r="B153" s="1" t="s">
        <v>21</v>
      </c>
      <c r="C153" t="s">
        <v>22</v>
      </c>
      <c r="D153" t="s">
        <v>304</v>
      </c>
    </row>
    <row r="154" spans="2:5">
      <c r="B154" s="1" t="s">
        <v>24</v>
      </c>
      <c r="C154" t="s">
        <v>22</v>
      </c>
      <c r="D154">
        <v>-1</v>
      </c>
    </row>
    <row r="155" spans="2:5">
      <c r="B155" s="1" t="s">
        <v>37</v>
      </c>
    </row>
    <row r="156" spans="2:5">
      <c r="B156" s="1" t="s">
        <v>284</v>
      </c>
    </row>
    <row r="157" spans="2:5">
      <c r="B157" s="1" t="s">
        <v>21</v>
      </c>
      <c r="C157" t="s">
        <v>22</v>
      </c>
      <c r="D157" t="s">
        <v>305</v>
      </c>
    </row>
    <row r="158" spans="2:5">
      <c r="B158" s="1" t="s">
        <v>24</v>
      </c>
      <c r="C158" t="s">
        <v>22</v>
      </c>
      <c r="D158">
        <v>1</v>
      </c>
    </row>
    <row r="159" spans="2:5">
      <c r="B159" s="1" t="s">
        <v>59</v>
      </c>
    </row>
    <row r="160" spans="2:5">
      <c r="B160" s="1" t="s">
        <v>284</v>
      </c>
    </row>
    <row r="161" spans="2:5">
      <c r="B161" s="1" t="s">
        <v>21</v>
      </c>
      <c r="C161" t="s">
        <v>22</v>
      </c>
      <c r="D161" t="s">
        <v>305</v>
      </c>
    </row>
    <row r="162" spans="2:5">
      <c r="B162" s="1" t="s">
        <v>24</v>
      </c>
      <c r="C162" t="s">
        <v>22</v>
      </c>
      <c r="D162">
        <v>-1</v>
      </c>
    </row>
    <row r="163" spans="2:5">
      <c r="B163" s="1" t="s">
        <v>306</v>
      </c>
    </row>
    <row r="164" spans="2:5">
      <c r="B164" s="1" t="s">
        <v>284</v>
      </c>
    </row>
    <row r="165" spans="2:5">
      <c r="B165" s="1" t="s">
        <v>21</v>
      </c>
      <c r="C165" t="s">
        <v>22</v>
      </c>
      <c r="D165" t="s">
        <v>305</v>
      </c>
    </row>
    <row r="166" spans="2:5">
      <c r="B166" s="1" t="s">
        <v>24</v>
      </c>
      <c r="C166" t="s">
        <v>22</v>
      </c>
      <c r="D166">
        <v>1</v>
      </c>
      <c r="E166" t="s">
        <v>99</v>
      </c>
    </row>
    <row r="167" spans="2:5">
      <c r="B167" s="1" t="s">
        <v>284</v>
      </c>
    </row>
    <row r="168" spans="2:5">
      <c r="B168" s="1" t="s">
        <v>21</v>
      </c>
      <c r="C168" t="s">
        <v>22</v>
      </c>
      <c r="D168" t="s">
        <v>305</v>
      </c>
    </row>
    <row r="169" spans="2:5">
      <c r="B169" s="1" t="s">
        <v>24</v>
      </c>
      <c r="C169" t="s">
        <v>22</v>
      </c>
      <c r="D169">
        <v>-1</v>
      </c>
    </row>
    <row r="170" spans="2:5">
      <c r="B170" s="1" t="s">
        <v>32</v>
      </c>
    </row>
    <row r="171" spans="2:5">
      <c r="B171" s="1" t="s">
        <v>284</v>
      </c>
    </row>
    <row r="172" spans="2:5">
      <c r="B172" s="1" t="s">
        <v>21</v>
      </c>
      <c r="C172" t="s">
        <v>22</v>
      </c>
      <c r="D172" t="s">
        <v>305</v>
      </c>
    </row>
    <row r="173" spans="2:5">
      <c r="B173" s="1" t="s">
        <v>24</v>
      </c>
      <c r="C173" t="s">
        <v>22</v>
      </c>
      <c r="D173">
        <v>-1</v>
      </c>
    </row>
    <row r="174" spans="2:5">
      <c r="B174" s="1" t="s">
        <v>28</v>
      </c>
    </row>
    <row r="175" spans="2:5">
      <c r="B175" s="1" t="s">
        <v>284</v>
      </c>
    </row>
    <row r="176" spans="2:5">
      <c r="B176" s="1" t="s">
        <v>21</v>
      </c>
      <c r="C176" t="s">
        <v>22</v>
      </c>
      <c r="D176" t="s">
        <v>305</v>
      </c>
    </row>
    <row r="177" spans="2:5">
      <c r="B177" s="1" t="s">
        <v>24</v>
      </c>
      <c r="C177" t="s">
        <v>22</v>
      </c>
      <c r="D177">
        <v>-1</v>
      </c>
      <c r="E177" t="s">
        <v>44</v>
      </c>
    </row>
    <row r="178" spans="2:5">
      <c r="B178" s="1" t="s">
        <v>285</v>
      </c>
    </row>
    <row r="179" spans="2:5">
      <c r="B179" s="1" t="s">
        <v>21</v>
      </c>
      <c r="C179" t="s">
        <v>22</v>
      </c>
      <c r="D179" t="s">
        <v>307</v>
      </c>
    </row>
    <row r="180" spans="2:5">
      <c r="B180" s="1" t="s">
        <v>24</v>
      </c>
      <c r="C180" t="s">
        <v>22</v>
      </c>
      <c r="D180">
        <v>1</v>
      </c>
      <c r="E180" t="s">
        <v>78</v>
      </c>
    </row>
    <row r="181" spans="2:5">
      <c r="B181" s="1" t="s">
        <v>285</v>
      </c>
    </row>
    <row r="182" spans="2:5">
      <c r="B182" s="1" t="s">
        <v>21</v>
      </c>
      <c r="C182" t="s">
        <v>22</v>
      </c>
      <c r="D182" t="s">
        <v>307</v>
      </c>
    </row>
    <row r="183" spans="2:5">
      <c r="B183" s="1" t="s">
        <v>24</v>
      </c>
      <c r="C183" t="s">
        <v>22</v>
      </c>
      <c r="D183">
        <v>-1</v>
      </c>
    </row>
    <row r="184" spans="2:5">
      <c r="B184" s="1" t="s">
        <v>65</v>
      </c>
    </row>
    <row r="185" spans="2:5">
      <c r="B185" s="1" t="s">
        <v>285</v>
      </c>
    </row>
    <row r="186" spans="2:5">
      <c r="B186" s="1" t="s">
        <v>21</v>
      </c>
      <c r="C186" t="s">
        <v>22</v>
      </c>
      <c r="D186" t="s">
        <v>307</v>
      </c>
    </row>
    <row r="187" spans="2:5">
      <c r="B187" s="1" t="s">
        <v>24</v>
      </c>
      <c r="C187" t="s">
        <v>22</v>
      </c>
      <c r="D187">
        <v>1</v>
      </c>
      <c r="E187" t="s">
        <v>68</v>
      </c>
    </row>
    <row r="188" spans="2:5">
      <c r="B188" s="1" t="s">
        <v>286</v>
      </c>
    </row>
    <row r="189" spans="2:5">
      <c r="B189" s="1" t="s">
        <v>21</v>
      </c>
      <c r="C189" t="s">
        <v>22</v>
      </c>
      <c r="D189" t="s">
        <v>308</v>
      </c>
    </row>
    <row r="190" spans="2:5">
      <c r="B190" s="1" t="s">
        <v>24</v>
      </c>
      <c r="C190" t="s">
        <v>22</v>
      </c>
      <c r="D190">
        <v>-1</v>
      </c>
    </row>
    <row r="191" spans="2:5">
      <c r="B191" s="1" t="s">
        <v>67</v>
      </c>
    </row>
    <row r="192" spans="2:5">
      <c r="B192" s="1" t="s">
        <v>286</v>
      </c>
    </row>
    <row r="193" spans="2:4">
      <c r="B193" s="1" t="s">
        <v>21</v>
      </c>
      <c r="C193" t="s">
        <v>22</v>
      </c>
      <c r="D193" t="s">
        <v>308</v>
      </c>
    </row>
    <row r="194" spans="2:4">
      <c r="B194" s="1" t="s">
        <v>24</v>
      </c>
      <c r="C194" t="s">
        <v>22</v>
      </c>
      <c r="D194">
        <v>1</v>
      </c>
    </row>
    <row r="195" spans="2:4">
      <c r="B195" s="1" t="s">
        <v>48</v>
      </c>
    </row>
    <row r="196" spans="2:4">
      <c r="B196" s="1" t="s">
        <v>287</v>
      </c>
    </row>
    <row r="197" spans="2:4">
      <c r="B197" s="1" t="s">
        <v>21</v>
      </c>
      <c r="C197" t="s">
        <v>22</v>
      </c>
      <c r="D197" t="s">
        <v>309</v>
      </c>
    </row>
    <row r="198" spans="2:4">
      <c r="B198" s="1" t="s">
        <v>24</v>
      </c>
      <c r="C198" t="s">
        <v>22</v>
      </c>
      <c r="D198">
        <v>-1</v>
      </c>
    </row>
    <row r="199" spans="2:4">
      <c r="B199" s="1" t="s">
        <v>70</v>
      </c>
    </row>
    <row r="200" spans="2:4">
      <c r="B200" s="1" t="s">
        <v>287</v>
      </c>
    </row>
    <row r="201" spans="2:4">
      <c r="B201" s="1" t="s">
        <v>21</v>
      </c>
      <c r="C201" t="s">
        <v>22</v>
      </c>
      <c r="D201" t="s">
        <v>309</v>
      </c>
    </row>
    <row r="202" spans="2:4">
      <c r="B202" s="1" t="s">
        <v>24</v>
      </c>
      <c r="C202" t="s">
        <v>22</v>
      </c>
      <c r="D202">
        <v>1</v>
      </c>
    </row>
    <row r="203" spans="2:4">
      <c r="B203" s="1" t="s">
        <v>55</v>
      </c>
    </row>
    <row r="204" spans="2:4">
      <c r="B204" s="1" t="s">
        <v>287</v>
      </c>
    </row>
    <row r="205" spans="2:4">
      <c r="B205" s="1" t="s">
        <v>21</v>
      </c>
      <c r="C205" t="s">
        <v>22</v>
      </c>
      <c r="D205" t="s">
        <v>309</v>
      </c>
    </row>
    <row r="206" spans="2:4">
      <c r="B206" s="1" t="s">
        <v>24</v>
      </c>
      <c r="C206" t="s">
        <v>22</v>
      </c>
      <c r="D206">
        <v>1</v>
      </c>
    </row>
    <row r="207" spans="2:4">
      <c r="B207" s="1" t="s">
        <v>26</v>
      </c>
    </row>
    <row r="208" spans="2:4">
      <c r="B208" s="1" t="s">
        <v>287</v>
      </c>
    </row>
    <row r="209" spans="2:5">
      <c r="B209" s="1" t="s">
        <v>21</v>
      </c>
      <c r="C209" t="s">
        <v>22</v>
      </c>
      <c r="D209" t="s">
        <v>309</v>
      </c>
    </row>
    <row r="210" spans="2:5">
      <c r="B210" s="1" t="s">
        <v>24</v>
      </c>
      <c r="C210" t="s">
        <v>22</v>
      </c>
      <c r="D210">
        <v>1</v>
      </c>
      <c r="E210" t="s">
        <v>310</v>
      </c>
    </row>
    <row r="211" spans="2:5">
      <c r="B21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V213"/>
  <sheetViews>
    <sheetView workbookViewId="0">
      <selection activeCell="U1" sqref="U1:V1048576"/>
    </sheetView>
  </sheetViews>
  <sheetFormatPr defaultRowHeight="15"/>
  <sheetData>
    <row r="2" spans="2:22">
      <c r="B2" s="1" t="s">
        <v>311</v>
      </c>
      <c r="I2" t="s">
        <v>705</v>
      </c>
      <c r="J2" t="s">
        <v>704</v>
      </c>
      <c r="K2" t="s">
        <v>702</v>
      </c>
      <c r="L2" t="s">
        <v>703</v>
      </c>
      <c r="M2" t="s">
        <v>700</v>
      </c>
      <c r="N2" t="s">
        <v>701</v>
      </c>
      <c r="P2" t="s">
        <v>704</v>
      </c>
      <c r="Q2" t="s">
        <v>731</v>
      </c>
      <c r="R2" t="s">
        <v>702</v>
      </c>
      <c r="S2" t="s">
        <v>703</v>
      </c>
      <c r="T2" t="s">
        <v>730</v>
      </c>
      <c r="U2" t="s">
        <v>800</v>
      </c>
      <c r="V2" t="s">
        <v>801</v>
      </c>
    </row>
    <row r="3" spans="2:22">
      <c r="B3" s="1" t="s">
        <v>21</v>
      </c>
      <c r="C3" t="s">
        <v>22</v>
      </c>
      <c r="D3" t="s">
        <v>332</v>
      </c>
      <c r="I3">
        <v>2</v>
      </c>
      <c r="J3">
        <v>1</v>
      </c>
      <c r="K3" t="str" cm="1">
        <f t="array" aca="1" ref="K3" ca="1">RIGHT(INDIRECT("B"&amp;I3),9)</f>
        <v xml:space="preserve"> 0.146382</v>
      </c>
      <c r="L3" t="str" cm="1">
        <f t="array" aca="1" ref="L3" ca="1">RIGHT(INDIRECT("D"&amp;I3+1),9)</f>
        <v xml:space="preserve"> 0.853423</v>
      </c>
      <c r="M3">
        <f>D4</f>
        <v>0</v>
      </c>
      <c r="N3" t="str">
        <f>E4</f>
        <v xml:space="preserve"> None]</v>
      </c>
      <c r="P3">
        <f>J3</f>
        <v>1</v>
      </c>
      <c r="Q3" t="s">
        <v>732</v>
      </c>
      <c r="R3">
        <f ca="1">_xlfn.NUMBERVALUE(K3)</f>
        <v>0.14638200000000001</v>
      </c>
      <c r="S3">
        <f ca="1">_xlfn.NUMBERVALUE(L3)</f>
        <v>0.85342300000000004</v>
      </c>
      <c r="T3">
        <f>M3</f>
        <v>0</v>
      </c>
    </row>
    <row r="4" spans="2:22">
      <c r="B4" s="1" t="s">
        <v>24</v>
      </c>
      <c r="C4" t="s">
        <v>22</v>
      </c>
      <c r="D4">
        <v>0</v>
      </c>
      <c r="E4" t="s">
        <v>25</v>
      </c>
      <c r="G4">
        <v>3</v>
      </c>
      <c r="H4">
        <v>3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0.146382</v>
      </c>
      <c r="L4" t="str" cm="1">
        <f t="array" aca="1" ref="L4" ca="1">RIGHT(INDIRECT("D"&amp;I4+1),9)</f>
        <v xml:space="preserve"> 0.853423</v>
      </c>
      <c r="M4" cm="1">
        <f t="array" aca="1" ref="M4" ca="1">INDIRECT("D"&amp;I4+2)</f>
        <v>-1</v>
      </c>
      <c r="N4" t="str" cm="1">
        <f t="array" aca="1" ref="N4" ca="1">INDIRECT(IF(H4=2,"E","B")&amp;I4+H4)</f>
        <v xml:space="preserve">        'OHConc']</v>
      </c>
      <c r="P4">
        <f t="shared" ref="P4:P59" si="1">J4</f>
        <v>2</v>
      </c>
      <c r="Q4" s="6" t="str">
        <f ca="1">MID(N4,FIND("'",N4)+1,FIND("'",N4,FIND("'",N4)+1)-FIND("'",N4)-1)</f>
        <v>OHConc</v>
      </c>
      <c r="R4">
        <f t="shared" ref="R4:S59" ca="1" si="2">_xlfn.NUMBERVALUE(K4)</f>
        <v>0.14638200000000001</v>
      </c>
      <c r="S4">
        <f t="shared" ca="1" si="2"/>
        <v>0.85342300000000004</v>
      </c>
      <c r="T4">
        <f t="shared" ref="T4:T59" ca="1" si="3">M4</f>
        <v>-1</v>
      </c>
      <c r="U4">
        <f ca="1">T4*(R4-R3)/(2/3)</f>
        <v>0</v>
      </c>
      <c r="V4">
        <f ca="1">U4*(S4-S3)/(2/3)</f>
        <v>0</v>
      </c>
    </row>
    <row r="5" spans="2:22">
      <c r="B5" s="1" t="s">
        <v>312</v>
      </c>
      <c r="G5">
        <f>IF(H4=2,3,4)</f>
        <v>4</v>
      </c>
      <c r="H5">
        <v>3</v>
      </c>
      <c r="I5">
        <f t="shared" ref="I5:I59" si="4">I4+G5</f>
        <v>9</v>
      </c>
      <c r="J5">
        <f t="shared" si="0"/>
        <v>3</v>
      </c>
      <c r="K5" t="str" cm="1">
        <f t="array" aca="1" ref="K5" ca="1">RIGHT(INDIRECT("B"&amp;I5),9)</f>
        <v xml:space="preserve"> 0.146382</v>
      </c>
      <c r="L5" t="str" cm="1">
        <f t="array" aca="1" ref="L5" ca="1">RIGHT(INDIRECT("D"&amp;I5+1),9)</f>
        <v xml:space="preserve"> 0.853423</v>
      </c>
      <c r="M5" cm="1">
        <f t="array" aca="1" ref="M5" ca="1">INDIRECT("D"&amp;I5+2)</f>
        <v>1</v>
      </c>
      <c r="N5" t="str" cm="1">
        <f t="array" aca="1" ref="N5" ca="1">INDIRECT(IF(H5=2,"E","B")&amp;I5+H5)</f>
        <v xml:space="preserve">        'f_apo']</v>
      </c>
      <c r="P5">
        <f t="shared" si="1"/>
        <v>3</v>
      </c>
      <c r="Q5" s="6" t="str">
        <f t="shared" ref="Q5:Q59" ca="1" si="5">MID(N5,FIND("'",N5)+1,FIND("'",N5,FIND("'",N5)+1)-FIND("'",N5)-1)</f>
        <v>f_apo</v>
      </c>
      <c r="R5">
        <f t="shared" ca="1" si="2"/>
        <v>0.14638200000000001</v>
      </c>
      <c r="S5">
        <f t="shared" ca="1" si="2"/>
        <v>0.85342300000000004</v>
      </c>
      <c r="T5">
        <f t="shared" ca="1" si="3"/>
        <v>1</v>
      </c>
      <c r="U5">
        <f t="shared" ref="U5:V20" ca="1" si="6">T5*(R5-R4)/(2/3)</f>
        <v>0</v>
      </c>
      <c r="V5">
        <f t="shared" ca="1" si="6"/>
        <v>0</v>
      </c>
    </row>
    <row r="6" spans="2:22">
      <c r="B6" s="1" t="s">
        <v>21</v>
      </c>
      <c r="C6" t="s">
        <v>22</v>
      </c>
      <c r="D6" t="s">
        <v>332</v>
      </c>
      <c r="G6">
        <f t="shared" ref="G6:G59" si="7">IF(H5=2,3,4)</f>
        <v>4</v>
      </c>
      <c r="H6">
        <v>3</v>
      </c>
      <c r="I6">
        <f t="shared" si="4"/>
        <v>13</v>
      </c>
      <c r="J6">
        <f t="shared" si="0"/>
        <v>4</v>
      </c>
      <c r="K6" t="str" cm="1">
        <f t="array" aca="1" ref="K6" ca="1">RIGHT(INDIRECT("B"&amp;I6),9)</f>
        <v xml:space="preserve"> 0.146386</v>
      </c>
      <c r="L6" t="str" cm="1">
        <f t="array" aca="1" ref="L6" ca="1">RIGHT(INDIRECT("D"&amp;I6+1),9)</f>
        <v xml:space="preserve"> 0.848561</v>
      </c>
      <c r="M6" cm="1">
        <f t="array" aca="1" ref="M6" ca="1">INDIRECT("D"&amp;I6+2)</f>
        <v>1</v>
      </c>
      <c r="N6" t="str" cm="1">
        <f t="array" aca="1" ref="N6" ca="1">INDIRECT(IF(H6=2,"E","B")&amp;I6+H6)</f>
        <v xml:space="preserve">        'SoilHL']</v>
      </c>
      <c r="P6">
        <f t="shared" si="1"/>
        <v>4</v>
      </c>
      <c r="Q6" s="6" t="str">
        <f t="shared" ca="1" si="5"/>
        <v>SoilHL</v>
      </c>
      <c r="R6">
        <f t="shared" ca="1" si="2"/>
        <v>0.14638599999999999</v>
      </c>
      <c r="S6">
        <f t="shared" ca="1" si="2"/>
        <v>0.84856100000000001</v>
      </c>
      <c r="T6">
        <f t="shared" ca="1" si="3"/>
        <v>1</v>
      </c>
      <c r="U6">
        <f t="shared" ca="1" si="6"/>
        <v>5.9999999999643672E-6</v>
      </c>
      <c r="V6">
        <f t="shared" ca="1" si="6"/>
        <v>-4.3757999999740431E-8</v>
      </c>
    </row>
    <row r="7" spans="2:22">
      <c r="B7" s="1" t="s">
        <v>24</v>
      </c>
      <c r="C7" t="s">
        <v>22</v>
      </c>
      <c r="D7">
        <v>-1</v>
      </c>
      <c r="G7">
        <f t="shared" si="7"/>
        <v>4</v>
      </c>
      <c r="H7">
        <v>3</v>
      </c>
      <c r="I7">
        <f t="shared" si="4"/>
        <v>17</v>
      </c>
      <c r="J7">
        <f t="shared" si="0"/>
        <v>5</v>
      </c>
      <c r="K7" t="str" cm="1">
        <f t="array" aca="1" ref="K7" ca="1">RIGHT(INDIRECT("B"&amp;I7),9)</f>
        <v xml:space="preserve"> 0.146386</v>
      </c>
      <c r="L7" t="str" cm="1">
        <f t="array" aca="1" ref="L7" ca="1">RIGHT(INDIRECT("D"&amp;I7+1),9)</f>
        <v xml:space="preserve"> 0.848561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       'LAI']</v>
      </c>
      <c r="P7">
        <f t="shared" si="1"/>
        <v>5</v>
      </c>
      <c r="Q7" s="6" t="str">
        <f t="shared" ca="1" si="5"/>
        <v>LAI</v>
      </c>
      <c r="R7">
        <f t="shared" ca="1" si="2"/>
        <v>0.14638599999999999</v>
      </c>
      <c r="S7">
        <f t="shared" ca="1" si="2"/>
        <v>0.84856100000000001</v>
      </c>
      <c r="T7">
        <f t="shared" ca="1" si="3"/>
        <v>-1</v>
      </c>
      <c r="U7">
        <f t="shared" ca="1" si="6"/>
        <v>0</v>
      </c>
      <c r="V7">
        <f t="shared" ca="1" si="6"/>
        <v>0</v>
      </c>
    </row>
    <row r="8" spans="2:22">
      <c r="B8" s="1" t="s">
        <v>32</v>
      </c>
      <c r="G8">
        <f t="shared" si="7"/>
        <v>4</v>
      </c>
      <c r="H8">
        <v>3</v>
      </c>
      <c r="I8">
        <f t="shared" si="4"/>
        <v>21</v>
      </c>
      <c r="J8">
        <f t="shared" si="0"/>
        <v>6</v>
      </c>
      <c r="K8" t="str" cm="1">
        <f t="array" aca="1" ref="K8" ca="1">RIGHT(INDIRECT("B"&amp;I8),9)</f>
        <v xml:space="preserve">  0.04897</v>
      </c>
      <c r="L8" t="str" cm="1">
        <f t="array" aca="1" ref="L8" ca="1">RIGHT(INDIRECT("D"&amp;I8+1),9)</f>
        <v xml:space="preserve"> 0.945388</v>
      </c>
      <c r="M8" cm="1">
        <f t="array" aca="1" ref="M8" ca="1">INDIRECT("D"&amp;I8+2)</f>
        <v>-1</v>
      </c>
      <c r="N8" t="str" cm="1">
        <f t="array" aca="1" ref="N8" ca="1">INDIRECT(IF(H8=2,"E","B")&amp;I8+H8)</f>
        <v xml:space="preserve">        'Ymob_immob']</v>
      </c>
      <c r="P8">
        <f t="shared" si="1"/>
        <v>6</v>
      </c>
      <c r="Q8" s="6" t="str">
        <f t="shared" ca="1" si="5"/>
        <v>Ymob_immob</v>
      </c>
      <c r="R8">
        <f t="shared" ca="1" si="2"/>
        <v>4.897E-2</v>
      </c>
      <c r="S8">
        <f t="shared" ca="1" si="2"/>
        <v>0.94538800000000001</v>
      </c>
      <c r="T8">
        <f t="shared" ca="1" si="3"/>
        <v>-1</v>
      </c>
      <c r="U8">
        <f t="shared" ca="1" si="6"/>
        <v>0.146124</v>
      </c>
      <c r="V8">
        <f t="shared" ca="1" si="6"/>
        <v>2.1223122822000003E-2</v>
      </c>
    </row>
    <row r="9" spans="2:22">
      <c r="B9" s="1" t="s">
        <v>312</v>
      </c>
      <c r="G9">
        <f t="shared" si="7"/>
        <v>4</v>
      </c>
      <c r="H9">
        <v>3</v>
      </c>
      <c r="I9">
        <f t="shared" si="4"/>
        <v>25</v>
      </c>
      <c r="J9">
        <f t="shared" si="0"/>
        <v>7</v>
      </c>
      <c r="K9" t="str" cm="1">
        <f t="array" aca="1" ref="K9" ca="1">RIGHT(INDIRECT("B"&amp;I9),9)</f>
        <v xml:space="preserve">  0.04897</v>
      </c>
      <c r="L9" t="str" cm="1">
        <f t="array" aca="1" ref="L9" ca="1">RIGHT(INDIRECT("D"&amp;I9+1),9)</f>
        <v xml:space="preserve"> 0.945388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'Kn2']</v>
      </c>
      <c r="P9">
        <f t="shared" si="1"/>
        <v>7</v>
      </c>
      <c r="Q9" s="6" t="str">
        <f t="shared" ca="1" si="5"/>
        <v>Kn2</v>
      </c>
      <c r="R9">
        <f t="shared" ca="1" si="2"/>
        <v>4.897E-2</v>
      </c>
      <c r="S9">
        <f t="shared" ca="1" si="2"/>
        <v>0.94538800000000001</v>
      </c>
      <c r="T9">
        <f t="shared" ca="1" si="3"/>
        <v>-1</v>
      </c>
      <c r="U9">
        <f t="shared" ca="1" si="6"/>
        <v>0</v>
      </c>
      <c r="V9">
        <f t="shared" ca="1" si="6"/>
        <v>0</v>
      </c>
    </row>
    <row r="10" spans="2:22">
      <c r="B10" s="1" t="s">
        <v>21</v>
      </c>
      <c r="C10" t="s">
        <v>22</v>
      </c>
      <c r="D10" t="s">
        <v>332</v>
      </c>
      <c r="G10">
        <f t="shared" si="7"/>
        <v>4</v>
      </c>
      <c r="H10">
        <v>3</v>
      </c>
      <c r="I10">
        <f t="shared" si="4"/>
        <v>29</v>
      </c>
      <c r="J10">
        <f t="shared" si="0"/>
        <v>8</v>
      </c>
      <c r="K10" t="str" cm="1">
        <f t="array" aca="1" ref="K10" ca="1">RIGHT(INDIRECT("B"&amp;I10),9)</f>
        <v xml:space="preserve">  0.04897</v>
      </c>
      <c r="L10" t="str" cm="1">
        <f t="array" aca="1" ref="L10" ca="1">RIGHT(INDIRECT("D"&amp;I10+1),9)</f>
        <v xml:space="preserve"> 0.945388</v>
      </c>
      <c r="M10" cm="1">
        <f t="array" aca="1" ref="M10" ca="1">INDIRECT("D"&amp;I10+2)</f>
        <v>-1</v>
      </c>
      <c r="N10" t="str" cm="1">
        <f t="array" aca="1" ref="N10" ca="1">INDIRECT(IF(H10=2,"E","B")&amp;I10+H10)</f>
        <v xml:space="preserve">        'Beta']</v>
      </c>
      <c r="P10">
        <f t="shared" si="1"/>
        <v>8</v>
      </c>
      <c r="Q10" s="6" t="str">
        <f t="shared" ca="1" si="5"/>
        <v>Beta</v>
      </c>
      <c r="R10">
        <f t="shared" ca="1" si="2"/>
        <v>4.897E-2</v>
      </c>
      <c r="S10">
        <f t="shared" ca="1" si="2"/>
        <v>0.94538800000000001</v>
      </c>
      <c r="T10">
        <f t="shared" ca="1" si="3"/>
        <v>-1</v>
      </c>
      <c r="U10">
        <f t="shared" ca="1" si="6"/>
        <v>0</v>
      </c>
      <c r="V10">
        <f t="shared" ca="1" si="6"/>
        <v>0</v>
      </c>
    </row>
    <row r="11" spans="2:22">
      <c r="B11" s="1" t="s">
        <v>24</v>
      </c>
      <c r="C11" t="s">
        <v>22</v>
      </c>
      <c r="D11">
        <v>1</v>
      </c>
      <c r="G11">
        <f t="shared" si="7"/>
        <v>4</v>
      </c>
      <c r="H11">
        <v>3</v>
      </c>
      <c r="I11">
        <f t="shared" si="4"/>
        <v>33</v>
      </c>
      <c r="J11">
        <f t="shared" si="0"/>
        <v>9</v>
      </c>
      <c r="K11" t="str" cm="1">
        <f t="array" aca="1" ref="K11" ca="1">RIGHT(INDIRECT("B"&amp;I11),9)</f>
        <v xml:space="preserve">  0.04897</v>
      </c>
      <c r="L11" t="str" cm="1">
        <f t="array" aca="1" ref="L11" ca="1">RIGHT(INDIRECT("D"&amp;I11+1),9)</f>
        <v xml:space="preserve"> 0.945388</v>
      </c>
      <c r="M11" cm="1">
        <f t="array" aca="1" ref="M11" ca="1">INDIRECT("D"&amp;I11+2)</f>
        <v>1</v>
      </c>
      <c r="N11" t="str" cm="1">
        <f t="array" aca="1" ref="N11" ca="1">INDIRECT(IF(H11=2,"E","B")&amp;I11+H11)</f>
        <v xml:space="preserve">        'Aroot']</v>
      </c>
      <c r="P11">
        <f t="shared" si="1"/>
        <v>9</v>
      </c>
      <c r="Q11" s="6" t="str">
        <f t="shared" ca="1" si="5"/>
        <v>Aroot</v>
      </c>
      <c r="R11">
        <f t="shared" ca="1" si="2"/>
        <v>4.897E-2</v>
      </c>
      <c r="S11">
        <f t="shared" ca="1" si="2"/>
        <v>0.94538800000000001</v>
      </c>
      <c r="T11">
        <f t="shared" ca="1" si="3"/>
        <v>1</v>
      </c>
      <c r="U11">
        <f t="shared" ca="1" si="6"/>
        <v>0</v>
      </c>
      <c r="V11">
        <f t="shared" ca="1" si="6"/>
        <v>0</v>
      </c>
    </row>
    <row r="12" spans="2:22">
      <c r="B12" s="1" t="s">
        <v>48</v>
      </c>
      <c r="G12">
        <f t="shared" si="7"/>
        <v>4</v>
      </c>
      <c r="H12">
        <v>3</v>
      </c>
      <c r="I12">
        <f t="shared" si="4"/>
        <v>37</v>
      </c>
      <c r="J12">
        <f t="shared" si="0"/>
        <v>10</v>
      </c>
      <c r="K12" t="str" cm="1">
        <f t="array" aca="1" ref="K12" ca="1">RIGHT(INDIRECT("B"&amp;I12),9)</f>
        <v xml:space="preserve"> 0.049402</v>
      </c>
      <c r="L12" t="str" cm="1">
        <f t="array" aca="1" ref="L12" ca="1">RIGHT(INDIRECT("D"&amp;I12+1),9)</f>
        <v xml:space="preserve"> 0.944939</v>
      </c>
      <c r="M12" cm="1">
        <f t="array" aca="1" ref="M12" ca="1">INDIRECT("D"&amp;I12+2)</f>
        <v>1</v>
      </c>
      <c r="N12" t="str" cm="1">
        <f t="array" aca="1" ref="N12" ca="1">INDIRECT(IF(H12=2,"E","B")&amp;I12+H12)</f>
        <v xml:space="preserve">        'WatHL']</v>
      </c>
      <c r="P12">
        <f t="shared" si="1"/>
        <v>10</v>
      </c>
      <c r="Q12" s="6" t="str">
        <f t="shared" ca="1" si="5"/>
        <v>WatHL</v>
      </c>
      <c r="R12">
        <f t="shared" ca="1" si="2"/>
        <v>4.9402000000000001E-2</v>
      </c>
      <c r="S12">
        <f t="shared" ca="1" si="2"/>
        <v>0.94493899999999997</v>
      </c>
      <c r="T12">
        <f t="shared" ca="1" si="3"/>
        <v>1</v>
      </c>
      <c r="U12">
        <f t="shared" ca="1" si="6"/>
        <v>6.4800000000000274E-4</v>
      </c>
      <c r="V12">
        <f t="shared" ca="1" si="6"/>
        <v>-4.3642800000003367E-7</v>
      </c>
    </row>
    <row r="13" spans="2:22">
      <c r="B13" s="1" t="s">
        <v>313</v>
      </c>
      <c r="G13">
        <f t="shared" si="7"/>
        <v>4</v>
      </c>
      <c r="H13">
        <v>2</v>
      </c>
      <c r="I13">
        <f t="shared" si="4"/>
        <v>41</v>
      </c>
      <c r="J13">
        <f t="shared" si="0"/>
        <v>11</v>
      </c>
      <c r="K13" t="str" cm="1">
        <f t="array" aca="1" ref="K13" ca="1">RIGHT(INDIRECT("B"&amp;I13),9)</f>
        <v xml:space="preserve"> 0.049402</v>
      </c>
      <c r="L13" t="str" cm="1">
        <f t="array" aca="1" ref="L13" ca="1">RIGHT(INDIRECT("D"&amp;I13+1),9)</f>
        <v xml:space="preserve"> 0.944939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'Up']</v>
      </c>
      <c r="P13">
        <f t="shared" si="1"/>
        <v>11</v>
      </c>
      <c r="Q13" s="6" t="str">
        <f t="shared" ca="1" si="5"/>
        <v>Up</v>
      </c>
      <c r="R13">
        <f t="shared" ca="1" si="2"/>
        <v>4.9402000000000001E-2</v>
      </c>
      <c r="S13">
        <f t="shared" ca="1" si="2"/>
        <v>0.94493899999999997</v>
      </c>
      <c r="T13">
        <f t="shared" ca="1" si="3"/>
        <v>1</v>
      </c>
      <c r="U13">
        <f t="shared" ca="1" si="6"/>
        <v>0</v>
      </c>
      <c r="V13">
        <f t="shared" ca="1" si="6"/>
        <v>0</v>
      </c>
    </row>
    <row r="14" spans="2:22">
      <c r="B14" s="1" t="s">
        <v>21</v>
      </c>
      <c r="C14" t="s">
        <v>22</v>
      </c>
      <c r="D14" t="s">
        <v>333</v>
      </c>
      <c r="G14">
        <f t="shared" si="7"/>
        <v>3</v>
      </c>
      <c r="H14">
        <v>2</v>
      </c>
      <c r="I14">
        <f t="shared" si="4"/>
        <v>44</v>
      </c>
      <c r="J14">
        <f t="shared" si="0"/>
        <v>12</v>
      </c>
      <c r="K14" t="str" cm="1">
        <f t="array" aca="1" ref="K14" ca="1">RIGHT(INDIRECT("B"&amp;I14),9)</f>
        <v xml:space="preserve"> 0.049402</v>
      </c>
      <c r="L14" t="str" cm="1">
        <f t="array" aca="1" ref="L14" ca="1">RIGHT(INDIRECT("D"&amp;I14+1),9)</f>
        <v xml:space="preserve"> 0.944939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'kcw']</v>
      </c>
      <c r="P14">
        <f t="shared" si="1"/>
        <v>12</v>
      </c>
      <c r="Q14" s="6" t="str">
        <f t="shared" ca="1" si="5"/>
        <v>kcw</v>
      </c>
      <c r="R14">
        <f t="shared" ca="1" si="2"/>
        <v>4.9402000000000001E-2</v>
      </c>
      <c r="S14">
        <f t="shared" ca="1" si="2"/>
        <v>0.94493899999999997</v>
      </c>
      <c r="T14">
        <f t="shared" ca="1" si="3"/>
        <v>1</v>
      </c>
      <c r="U14">
        <f t="shared" ca="1" si="6"/>
        <v>0</v>
      </c>
      <c r="V14">
        <f t="shared" ca="1" si="6"/>
        <v>0</v>
      </c>
    </row>
    <row r="15" spans="2:22">
      <c r="B15" s="1" t="s">
        <v>24</v>
      </c>
      <c r="C15" t="s">
        <v>22</v>
      </c>
      <c r="D15">
        <v>1</v>
      </c>
      <c r="G15">
        <f t="shared" si="7"/>
        <v>3</v>
      </c>
      <c r="H15">
        <v>2</v>
      </c>
      <c r="I15">
        <f t="shared" si="4"/>
        <v>47</v>
      </c>
      <c r="J15">
        <f t="shared" si="0"/>
        <v>13</v>
      </c>
      <c r="K15" t="str" cm="1">
        <f t="array" aca="1" ref="K15" ca="1">RIGHT(INDIRECT("B"&amp;I15),9)</f>
        <v xml:space="preserve"> 0.049402</v>
      </c>
      <c r="L15" t="str" cm="1">
        <f t="array" aca="1" ref="L15" ca="1">RIGHT(INDIRECT("D"&amp;I15+1),9)</f>
        <v xml:space="preserve"> 0.944939</v>
      </c>
      <c r="M15" cm="1">
        <f t="array" aca="1" ref="M15" ca="1">INDIRECT("D"&amp;I15+2)</f>
        <v>-1</v>
      </c>
      <c r="N15" t="str" cm="1">
        <f t="array" aca="1" ref="N15" ca="1">INDIRECT(IF(H15=2,"E","B")&amp;I15+H15)</f>
        <v xml:space="preserve"> 'Ks']</v>
      </c>
      <c r="P15">
        <f t="shared" si="1"/>
        <v>13</v>
      </c>
      <c r="Q15" s="6" t="str">
        <f t="shared" ca="1" si="5"/>
        <v>Ks</v>
      </c>
      <c r="R15">
        <f t="shared" ca="1" si="2"/>
        <v>4.9402000000000001E-2</v>
      </c>
      <c r="S15">
        <f t="shared" ca="1" si="2"/>
        <v>0.94493899999999997</v>
      </c>
      <c r="T15">
        <f t="shared" ca="1" si="3"/>
        <v>-1</v>
      </c>
      <c r="U15">
        <f t="shared" ca="1" si="6"/>
        <v>0</v>
      </c>
      <c r="V15">
        <f t="shared" ca="1" si="6"/>
        <v>0</v>
      </c>
    </row>
    <row r="16" spans="2:22">
      <c r="B16" s="1" t="s">
        <v>59</v>
      </c>
      <c r="G16">
        <f t="shared" si="7"/>
        <v>3</v>
      </c>
      <c r="H16">
        <v>2</v>
      </c>
      <c r="I16">
        <f t="shared" si="4"/>
        <v>50</v>
      </c>
      <c r="J16">
        <f t="shared" si="0"/>
        <v>14</v>
      </c>
      <c r="K16" t="str" cm="1">
        <f t="array" aca="1" ref="K16" ca="1">RIGHT(INDIRECT("B"&amp;I16),9)</f>
        <v xml:space="preserve"> 0.049558</v>
      </c>
      <c r="L16" t="str" cm="1">
        <f t="array" aca="1" ref="L16" ca="1">RIGHT(INDIRECT("D"&amp;I16+1),9)</f>
        <v xml:space="preserve"> 0.944785</v>
      </c>
      <c r="M16" cm="1">
        <f t="array" aca="1" ref="M16" ca="1">INDIRECT("D"&amp;I16+2)</f>
        <v>-1</v>
      </c>
      <c r="N16" t="str" cm="1">
        <f t="array" aca="1" ref="N16" ca="1">INDIRECT(IF(H16=2,"E","B")&amp;I16+H16)</f>
        <v xml:space="preserve"> 'Ew']</v>
      </c>
      <c r="P16">
        <f t="shared" si="1"/>
        <v>14</v>
      </c>
      <c r="Q16" s="6" t="str">
        <f t="shared" ca="1" si="5"/>
        <v>Ew</v>
      </c>
      <c r="R16">
        <f t="shared" ca="1" si="2"/>
        <v>4.9557999999999998E-2</v>
      </c>
      <c r="S16">
        <f t="shared" ca="1" si="2"/>
        <v>0.94478499999999999</v>
      </c>
      <c r="T16">
        <f t="shared" ca="1" si="3"/>
        <v>-1</v>
      </c>
      <c r="U16">
        <f t="shared" ca="1" si="6"/>
        <v>-2.3399999999999463E-4</v>
      </c>
      <c r="V16">
        <f t="shared" ca="1" si="6"/>
        <v>5.4053999999994364E-8</v>
      </c>
    </row>
    <row r="17" spans="2:22">
      <c r="B17" s="1" t="s">
        <v>313</v>
      </c>
      <c r="G17">
        <f t="shared" si="7"/>
        <v>3</v>
      </c>
      <c r="H17">
        <v>3</v>
      </c>
      <c r="I17">
        <f t="shared" si="4"/>
        <v>53</v>
      </c>
      <c r="J17">
        <f t="shared" si="0"/>
        <v>15</v>
      </c>
      <c r="K17" t="str" cm="1">
        <f t="array" aca="1" ref="K17" ca="1">RIGHT(INDIRECT("B"&amp;I17),9)</f>
        <v xml:space="preserve"> 0.049558</v>
      </c>
      <c r="L17" t="str" cm="1">
        <f t="array" aca="1" ref="L17" ca="1">RIGHT(INDIRECT("D"&amp;I17+1),9)</f>
        <v xml:space="preserve"> 0.944785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       'pH_cyt']</v>
      </c>
      <c r="P17">
        <f t="shared" si="1"/>
        <v>15</v>
      </c>
      <c r="Q17" s="6" t="str">
        <f t="shared" ca="1" si="5"/>
        <v>pH_cyt</v>
      </c>
      <c r="R17">
        <f t="shared" ca="1" si="2"/>
        <v>4.9557999999999998E-2</v>
      </c>
      <c r="S17">
        <f t="shared" ca="1" si="2"/>
        <v>0.94478499999999999</v>
      </c>
      <c r="T17">
        <f t="shared" ca="1" si="3"/>
        <v>1</v>
      </c>
      <c r="U17">
        <f t="shared" ca="1" si="6"/>
        <v>0</v>
      </c>
      <c r="V17">
        <f t="shared" ca="1" si="6"/>
        <v>0</v>
      </c>
    </row>
    <row r="18" spans="2:22">
      <c r="B18" s="1" t="s">
        <v>21</v>
      </c>
      <c r="C18" t="s">
        <v>22</v>
      </c>
      <c r="D18" t="s">
        <v>333</v>
      </c>
      <c r="G18">
        <f t="shared" si="7"/>
        <v>4</v>
      </c>
      <c r="H18">
        <v>3</v>
      </c>
      <c r="I18">
        <f t="shared" si="4"/>
        <v>57</v>
      </c>
      <c r="J18">
        <f t="shared" si="0"/>
        <v>16</v>
      </c>
      <c r="K18" t="str" cm="1">
        <f t="array" aca="1" ref="K18" ca="1">RIGHT(INDIRECT("B"&amp;I18),9)</f>
        <v xml:space="preserve"> 0.049558</v>
      </c>
      <c r="L18" t="str" cm="1">
        <f t="array" aca="1" ref="L18" ca="1">RIGHT(INDIRECT("D"&amp;I18+1),9)</f>
        <v xml:space="preserve"> 0.944785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       'Ytopsoil']</v>
      </c>
      <c r="P18">
        <f t="shared" si="1"/>
        <v>16</v>
      </c>
      <c r="Q18" s="6" t="str">
        <f t="shared" ca="1" si="5"/>
        <v>Ytopsoil</v>
      </c>
      <c r="R18">
        <f t="shared" ca="1" si="2"/>
        <v>4.9557999999999998E-2</v>
      </c>
      <c r="S18">
        <f t="shared" ca="1" si="2"/>
        <v>0.94478499999999999</v>
      </c>
      <c r="T18">
        <f t="shared" ca="1" si="3"/>
        <v>-1</v>
      </c>
      <c r="U18">
        <f t="shared" ca="1" si="6"/>
        <v>0</v>
      </c>
      <c r="V18">
        <f t="shared" ca="1" si="6"/>
        <v>0</v>
      </c>
    </row>
    <row r="19" spans="2:22">
      <c r="B19" s="1" t="s">
        <v>24</v>
      </c>
      <c r="C19" t="s">
        <v>22</v>
      </c>
      <c r="D19">
        <v>-1</v>
      </c>
      <c r="G19">
        <f t="shared" si="7"/>
        <v>4</v>
      </c>
      <c r="H19">
        <v>3</v>
      </c>
      <c r="I19">
        <f t="shared" si="4"/>
        <v>61</v>
      </c>
      <c r="J19">
        <f t="shared" si="0"/>
        <v>17</v>
      </c>
      <c r="K19" t="str" cm="1">
        <f t="array" aca="1" ref="K19" ca="1">RIGHT(INDIRECT("B"&amp;I19),9)</f>
        <v xml:space="preserve"> 0.049558</v>
      </c>
      <c r="L19" t="str" cm="1">
        <f t="array" aca="1" ref="L19" ca="1">RIGHT(INDIRECT("D"&amp;I19+1),9)</f>
        <v xml:space="preserve"> 0.944785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       'Udx']</v>
      </c>
      <c r="P19">
        <f t="shared" si="1"/>
        <v>17</v>
      </c>
      <c r="Q19" s="6" t="str">
        <f t="shared" ca="1" si="5"/>
        <v>Udx</v>
      </c>
      <c r="R19">
        <f t="shared" ca="1" si="2"/>
        <v>4.9557999999999998E-2</v>
      </c>
      <c r="S19">
        <f t="shared" ca="1" si="2"/>
        <v>0.94478499999999999</v>
      </c>
      <c r="T19">
        <f t="shared" ca="1" si="3"/>
        <v>-1</v>
      </c>
      <c r="U19">
        <f t="shared" ca="1" si="6"/>
        <v>0</v>
      </c>
      <c r="V19">
        <f t="shared" ca="1" si="6"/>
        <v>0</v>
      </c>
    </row>
    <row r="20" spans="2:22">
      <c r="B20" s="1" t="s">
        <v>131</v>
      </c>
      <c r="G20">
        <f t="shared" si="7"/>
        <v>4</v>
      </c>
      <c r="H20">
        <v>3</v>
      </c>
      <c r="I20">
        <f t="shared" si="4"/>
        <v>65</v>
      </c>
      <c r="J20">
        <f t="shared" si="0"/>
        <v>18</v>
      </c>
      <c r="K20" t="str" cm="1">
        <f t="array" aca="1" ref="K20" ca="1">RIGHT(INDIRECT("B"&amp;I20),9)</f>
        <v xml:space="preserve"> 0.049558</v>
      </c>
      <c r="L20" t="str" cm="1">
        <f t="array" aca="1" ref="L20" ca="1">RIGHT(INDIRECT("D"&amp;I20+1),9)</f>
        <v xml:space="preserve"> 0.944785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       'E_plas']</v>
      </c>
      <c r="P20">
        <f t="shared" si="1"/>
        <v>18</v>
      </c>
      <c r="Q20" s="6" t="str">
        <f t="shared" ca="1" si="5"/>
        <v>E_plas</v>
      </c>
      <c r="R20">
        <f t="shared" ca="1" si="2"/>
        <v>4.9557999999999998E-2</v>
      </c>
      <c r="S20">
        <f t="shared" ca="1" si="2"/>
        <v>0.94478499999999999</v>
      </c>
      <c r="T20">
        <f t="shared" ca="1" si="3"/>
        <v>-1</v>
      </c>
      <c r="U20">
        <f t="shared" ca="1" si="6"/>
        <v>0</v>
      </c>
      <c r="V20">
        <f t="shared" ca="1" si="6"/>
        <v>0</v>
      </c>
    </row>
    <row r="21" spans="2:22">
      <c r="B21" s="1" t="s">
        <v>314</v>
      </c>
      <c r="G21">
        <f t="shared" si="7"/>
        <v>4</v>
      </c>
      <c r="H21">
        <v>3</v>
      </c>
      <c r="I21">
        <f t="shared" si="4"/>
        <v>69</v>
      </c>
      <c r="J21">
        <f t="shared" si="0"/>
        <v>19</v>
      </c>
      <c r="K21" t="str" cm="1">
        <f t="array" aca="1" ref="K21" ca="1">RIGHT(INDIRECT("B"&amp;I21),9)</f>
        <v xml:space="preserve"> 0.148318</v>
      </c>
      <c r="L21" t="str" cm="1">
        <f t="array" aca="1" ref="L21" ca="1">RIGHT(INDIRECT("D"&amp;I21+1),9)</f>
        <v xml:space="preserve"> 0.846609</v>
      </c>
      <c r="M21" cm="1">
        <f t="array" aca="1" ref="M21" ca="1">INDIRECT("D"&amp;I21+2)</f>
        <v>-1</v>
      </c>
      <c r="N21" t="str" cm="1">
        <f t="array" aca="1" ref="N21" ca="1">INDIRECT(IF(H21=2,"E","B")&amp;I21+H21)</f>
        <v xml:space="preserve">        'AF_soil']</v>
      </c>
      <c r="P21">
        <f t="shared" si="1"/>
        <v>19</v>
      </c>
      <c r="Q21" s="6" t="str">
        <f t="shared" ca="1" si="5"/>
        <v>AF_soil</v>
      </c>
      <c r="R21">
        <f t="shared" ca="1" si="2"/>
        <v>0.14831800000000001</v>
      </c>
      <c r="S21">
        <f t="shared" ca="1" si="2"/>
        <v>0.84660899999999994</v>
      </c>
      <c r="T21">
        <f t="shared" ca="1" si="3"/>
        <v>-1</v>
      </c>
      <c r="U21">
        <f t="shared" ref="U21:V36" ca="1" si="8">T21*(R21-R20)/(2/3)</f>
        <v>-0.14814000000000002</v>
      </c>
      <c r="V21">
        <f t="shared" ca="1" si="8"/>
        <v>2.1815688960000013E-2</v>
      </c>
    </row>
    <row r="22" spans="2:22">
      <c r="B22" s="1" t="s">
        <v>21</v>
      </c>
      <c r="C22" t="s">
        <v>22</v>
      </c>
      <c r="D22" t="s">
        <v>334</v>
      </c>
      <c r="G22">
        <f t="shared" si="7"/>
        <v>4</v>
      </c>
      <c r="H22">
        <v>2</v>
      </c>
      <c r="I22">
        <f t="shared" si="4"/>
        <v>73</v>
      </c>
      <c r="J22">
        <f t="shared" si="0"/>
        <v>20</v>
      </c>
      <c r="K22" t="str" cm="1">
        <f t="array" aca="1" ref="K22" ca="1">RIGHT(INDIRECT("B"&amp;I22),9)</f>
        <v xml:space="preserve"> 0.149333</v>
      </c>
      <c r="L22" t="str" cm="1">
        <f t="array" aca="1" ref="L22" ca="1">RIGHT(INDIRECT("D"&amp;I22+1),9)</f>
        <v xml:space="preserve">   0.8456</v>
      </c>
      <c r="M22" cm="1">
        <f t="array" aca="1" ref="M22" ca="1">INDIRECT("D"&amp;I22+2)</f>
        <v>-1</v>
      </c>
      <c r="N22" t="str" cm="1">
        <f t="array" aca="1" ref="N22" ca="1">INDIRECT(IF(H22=2,"E","B")&amp;I22+H22)</f>
        <v xml:space="preserve"> 'Cs']</v>
      </c>
      <c r="P22">
        <f t="shared" si="1"/>
        <v>20</v>
      </c>
      <c r="Q22" s="6" t="str">
        <f t="shared" ca="1" si="5"/>
        <v>Cs</v>
      </c>
      <c r="R22">
        <f t="shared" ca="1" si="2"/>
        <v>0.14933299999999999</v>
      </c>
      <c r="S22">
        <f t="shared" ca="1" si="2"/>
        <v>0.84560000000000002</v>
      </c>
      <c r="T22">
        <f t="shared" ca="1" si="3"/>
        <v>-1</v>
      </c>
      <c r="U22">
        <f t="shared" ca="1" si="8"/>
        <v>-1.5224999999999822E-3</v>
      </c>
      <c r="V22">
        <f t="shared" ca="1" si="8"/>
        <v>2.3043037499998056E-6</v>
      </c>
    </row>
    <row r="23" spans="2:22">
      <c r="B23" s="1" t="s">
        <v>24</v>
      </c>
      <c r="C23" t="s">
        <v>22</v>
      </c>
      <c r="D23">
        <v>-1</v>
      </c>
      <c r="G23">
        <f t="shared" si="7"/>
        <v>3</v>
      </c>
      <c r="H23">
        <v>3</v>
      </c>
      <c r="I23">
        <f t="shared" si="4"/>
        <v>76</v>
      </c>
      <c r="J23">
        <f t="shared" si="0"/>
        <v>21</v>
      </c>
      <c r="K23" t="str" cm="1">
        <f t="array" aca="1" ref="K23" ca="1">RIGHT(INDIRECT("B"&amp;I23),9)</f>
        <v xml:space="preserve"> 0.149333</v>
      </c>
      <c r="L23" t="str" cm="1">
        <f t="array" aca="1" ref="L23" ca="1">RIGHT(INDIRECT("D"&amp;I23+1),9)</f>
        <v xml:space="preserve">   0.8456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       'If_sw']</v>
      </c>
      <c r="P23">
        <f t="shared" si="1"/>
        <v>21</v>
      </c>
      <c r="Q23" s="6" t="str">
        <f t="shared" ca="1" si="5"/>
        <v>If_sw</v>
      </c>
      <c r="R23">
        <f t="shared" ca="1" si="2"/>
        <v>0.14933299999999999</v>
      </c>
      <c r="S23">
        <f t="shared" ca="1" si="2"/>
        <v>0.84560000000000002</v>
      </c>
      <c r="T23">
        <f t="shared" ca="1" si="3"/>
        <v>1</v>
      </c>
      <c r="U23">
        <f t="shared" ca="1" si="8"/>
        <v>0</v>
      </c>
      <c r="V23">
        <f t="shared" ca="1" si="8"/>
        <v>0</v>
      </c>
    </row>
    <row r="24" spans="2:22">
      <c r="B24" s="1" t="s">
        <v>98</v>
      </c>
      <c r="G24">
        <f t="shared" si="7"/>
        <v>4</v>
      </c>
      <c r="H24">
        <v>3</v>
      </c>
      <c r="I24">
        <f t="shared" si="4"/>
        <v>80</v>
      </c>
      <c r="J24">
        <f t="shared" si="0"/>
        <v>22</v>
      </c>
      <c r="K24" t="str" cm="1">
        <f t="array" aca="1" ref="K24" ca="1">RIGHT(INDIRECT("B"&amp;I24),9)</f>
        <v xml:space="preserve"> 0.149333</v>
      </c>
      <c r="L24" t="str" cm="1">
        <f t="array" aca="1" ref="L24" ca="1">RIGHT(INDIRECT("D"&amp;I24+1),9)</f>
        <v xml:space="preserve">   0.8456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       'VFrootxylem']</v>
      </c>
      <c r="P24">
        <f t="shared" si="1"/>
        <v>22</v>
      </c>
      <c r="Q24" s="6" t="str">
        <f t="shared" ca="1" si="5"/>
        <v>VFrootxylem</v>
      </c>
      <c r="R24">
        <f t="shared" ca="1" si="2"/>
        <v>0.14933299999999999</v>
      </c>
      <c r="S24">
        <f t="shared" ca="1" si="2"/>
        <v>0.84560000000000002</v>
      </c>
      <c r="T24">
        <f t="shared" ca="1" si="3"/>
        <v>-1</v>
      </c>
      <c r="U24">
        <f t="shared" ca="1" si="8"/>
        <v>0</v>
      </c>
      <c r="V24">
        <f t="shared" ca="1" si="8"/>
        <v>0</v>
      </c>
    </row>
    <row r="25" spans="2:22">
      <c r="B25" s="1" t="s">
        <v>314</v>
      </c>
      <c r="G25">
        <f t="shared" si="7"/>
        <v>4</v>
      </c>
      <c r="H25">
        <v>3</v>
      </c>
      <c r="I25">
        <f t="shared" si="4"/>
        <v>84</v>
      </c>
      <c r="J25">
        <f t="shared" si="0"/>
        <v>23</v>
      </c>
      <c r="K25" t="str" cm="1">
        <f t="array" aca="1" ref="K25" ca="1">RIGHT(INDIRECT("B"&amp;I25),9)</f>
        <v xml:space="preserve"> 0.149333</v>
      </c>
      <c r="L25" t="str" cm="1">
        <f t="array" aca="1" ref="L25" ca="1">RIGHT(INDIRECT("D"&amp;I25+1),9)</f>
        <v xml:space="preserve">   0.8456</v>
      </c>
      <c r="M25" cm="1">
        <f t="array" aca="1" ref="M25" ca="1">INDIRECT("D"&amp;I25+2)</f>
        <v>1</v>
      </c>
      <c r="N25" t="str" cm="1">
        <f t="array" aca="1" ref="N25" ca="1">INDIRECT(IF(H25=2,"E","B")&amp;I25+H25)</f>
        <v xml:space="preserve">        'AirOHRateConst']</v>
      </c>
      <c r="P25">
        <f t="shared" si="1"/>
        <v>23</v>
      </c>
      <c r="Q25" s="6" t="str">
        <f t="shared" ca="1" si="5"/>
        <v>AirOHRateConst</v>
      </c>
      <c r="R25">
        <f t="shared" ca="1" si="2"/>
        <v>0.14933299999999999</v>
      </c>
      <c r="S25">
        <f t="shared" ca="1" si="2"/>
        <v>0.84560000000000002</v>
      </c>
      <c r="T25">
        <f t="shared" ca="1" si="3"/>
        <v>1</v>
      </c>
      <c r="U25">
        <f t="shared" ca="1" si="8"/>
        <v>0</v>
      </c>
      <c r="V25">
        <f t="shared" ca="1" si="8"/>
        <v>0</v>
      </c>
    </row>
    <row r="26" spans="2:22">
      <c r="B26" s="1" t="s">
        <v>21</v>
      </c>
      <c r="C26" t="s">
        <v>22</v>
      </c>
      <c r="D26" t="s">
        <v>334</v>
      </c>
      <c r="G26">
        <f t="shared" si="7"/>
        <v>4</v>
      </c>
      <c r="H26">
        <v>3</v>
      </c>
      <c r="I26">
        <f t="shared" si="4"/>
        <v>88</v>
      </c>
      <c r="J26">
        <f t="shared" si="0"/>
        <v>24</v>
      </c>
      <c r="K26" t="str" cm="1">
        <f t="array" aca="1" ref="K26" ca="1">RIGHT(INDIRECT("B"&amp;I26),9)</f>
        <v xml:space="preserve"> 0.149333</v>
      </c>
      <c r="L26" t="str" cm="1">
        <f t="array" aca="1" ref="L26" ca="1">RIGHT(INDIRECT("D"&amp;I26+1),9)</f>
        <v xml:space="preserve">   0.8456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       'VFrootbody']</v>
      </c>
      <c r="P26">
        <f t="shared" si="1"/>
        <v>24</v>
      </c>
      <c r="Q26" s="6" t="str">
        <f t="shared" ca="1" si="5"/>
        <v>VFrootbody</v>
      </c>
      <c r="R26">
        <f t="shared" ca="1" si="2"/>
        <v>0.14933299999999999</v>
      </c>
      <c r="S26">
        <f t="shared" ca="1" si="2"/>
        <v>0.84560000000000002</v>
      </c>
      <c r="T26">
        <f t="shared" ca="1" si="3"/>
        <v>-1</v>
      </c>
      <c r="U26">
        <f t="shared" ca="1" si="8"/>
        <v>0</v>
      </c>
      <c r="V26">
        <f t="shared" ca="1" si="8"/>
        <v>0</v>
      </c>
    </row>
    <row r="27" spans="2:22">
      <c r="B27" s="1" t="s">
        <v>24</v>
      </c>
      <c r="C27" t="s">
        <v>22</v>
      </c>
      <c r="D27">
        <v>-1</v>
      </c>
      <c r="G27">
        <f t="shared" si="7"/>
        <v>4</v>
      </c>
      <c r="H27">
        <v>2</v>
      </c>
      <c r="I27">
        <f t="shared" si="4"/>
        <v>92</v>
      </c>
      <c r="J27">
        <f t="shared" si="0"/>
        <v>25</v>
      </c>
      <c r="K27" t="str" cm="1">
        <f t="array" aca="1" ref="K27" ca="1">RIGHT(INDIRECT("B"&amp;I27),9)</f>
        <v xml:space="preserve"> 0.150332</v>
      </c>
      <c r="L27" t="str" cm="1">
        <f t="array" aca="1" ref="L27" ca="1">RIGHT(INDIRECT("D"&amp;I27+1),9)</f>
        <v xml:space="preserve"> 0.844607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'Kn']</v>
      </c>
      <c r="P27">
        <f t="shared" si="1"/>
        <v>25</v>
      </c>
      <c r="Q27" s="6" t="str">
        <f t="shared" ca="1" si="5"/>
        <v>Kn</v>
      </c>
      <c r="R27">
        <f t="shared" ca="1" si="2"/>
        <v>0.15033199999999999</v>
      </c>
      <c r="S27">
        <f t="shared" ca="1" si="2"/>
        <v>0.844607</v>
      </c>
      <c r="T27">
        <f t="shared" ca="1" si="3"/>
        <v>-1</v>
      </c>
      <c r="U27">
        <f t="shared" ca="1" si="8"/>
        <v>-1.4984999999999998E-3</v>
      </c>
      <c r="V27">
        <f t="shared" ca="1" si="8"/>
        <v>2.2320157500000488E-6</v>
      </c>
    </row>
    <row r="28" spans="2:22">
      <c r="B28" s="1" t="s">
        <v>306</v>
      </c>
      <c r="G28">
        <f t="shared" si="7"/>
        <v>3</v>
      </c>
      <c r="H28">
        <v>2</v>
      </c>
      <c r="I28">
        <f t="shared" si="4"/>
        <v>95</v>
      </c>
      <c r="J28">
        <f t="shared" si="0"/>
        <v>26</v>
      </c>
      <c r="K28" t="str" cm="1">
        <f t="array" aca="1" ref="K28" ca="1">RIGHT(INDIRECT("B"&amp;I28),9)</f>
        <v xml:space="preserve"> 0.149202</v>
      </c>
      <c r="L28" t="str" cm="1">
        <f t="array" aca="1" ref="L28" ca="1">RIGHT(INDIRECT("D"&amp;I28+1),9)</f>
        <v xml:space="preserve"> 0.850498</v>
      </c>
      <c r="M28" cm="1">
        <f t="array" aca="1" ref="M28" ca="1">INDIRECT("D"&amp;I28+2)</f>
        <v>-1</v>
      </c>
      <c r="N28" t="str" cm="1">
        <f t="array" aca="1" ref="N28" ca="1">INDIRECT(IF(H28=2,"E","B")&amp;I28+H28)</f>
        <v xml:space="preserve"> 'Ea']</v>
      </c>
      <c r="P28">
        <f t="shared" si="1"/>
        <v>26</v>
      </c>
      <c r="Q28" s="6" t="str">
        <f t="shared" ca="1" si="5"/>
        <v>Ea</v>
      </c>
      <c r="R28">
        <f t="shared" ca="1" si="2"/>
        <v>0.149202</v>
      </c>
      <c r="S28">
        <f t="shared" ca="1" si="2"/>
        <v>0.85049799999999998</v>
      </c>
      <c r="T28">
        <f t="shared" ca="1" si="3"/>
        <v>-1</v>
      </c>
      <c r="U28">
        <f t="shared" ca="1" si="8"/>
        <v>1.6949999999999882E-3</v>
      </c>
      <c r="V28">
        <f t="shared" ca="1" si="8"/>
        <v>1.4977867499999843E-5</v>
      </c>
    </row>
    <row r="29" spans="2:22">
      <c r="B29" s="1" t="s">
        <v>314</v>
      </c>
      <c r="G29">
        <f t="shared" si="7"/>
        <v>3</v>
      </c>
      <c r="H29">
        <v>2</v>
      </c>
      <c r="I29">
        <f t="shared" si="4"/>
        <v>98</v>
      </c>
      <c r="J29">
        <f t="shared" si="0"/>
        <v>27</v>
      </c>
      <c r="K29" t="str" cm="1">
        <f t="array" aca="1" ref="K29" ca="1">RIGHT(INDIRECT("B"&amp;I29),9)</f>
        <v xml:space="preserve"> 0.149202</v>
      </c>
      <c r="L29" t="str" cm="1">
        <f t="array" aca="1" ref="L29" ca="1">RIGHT(INDIRECT("D"&amp;I29+1),9)</f>
        <v xml:space="preserve"> 0.850498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'Q']</v>
      </c>
      <c r="P29">
        <f t="shared" si="1"/>
        <v>27</v>
      </c>
      <c r="Q29" s="6" t="str">
        <f t="shared" ca="1" si="5"/>
        <v>Q</v>
      </c>
      <c r="R29">
        <f t="shared" ca="1" si="2"/>
        <v>0.149202</v>
      </c>
      <c r="S29">
        <f t="shared" ca="1" si="2"/>
        <v>0.85049799999999998</v>
      </c>
      <c r="T29">
        <f t="shared" ca="1" si="3"/>
        <v>1</v>
      </c>
      <c r="U29">
        <f t="shared" ca="1" si="8"/>
        <v>0</v>
      </c>
      <c r="V29">
        <f t="shared" ca="1" si="8"/>
        <v>0</v>
      </c>
    </row>
    <row r="30" spans="2:22">
      <c r="B30" s="1" t="s">
        <v>21</v>
      </c>
      <c r="C30" t="s">
        <v>22</v>
      </c>
      <c r="D30" t="s">
        <v>334</v>
      </c>
      <c r="G30">
        <f t="shared" si="7"/>
        <v>3</v>
      </c>
      <c r="H30">
        <v>2</v>
      </c>
      <c r="I30">
        <f t="shared" si="4"/>
        <v>101</v>
      </c>
      <c r="J30">
        <f t="shared" si="0"/>
        <v>28</v>
      </c>
      <c r="K30" t="str" cm="1">
        <f t="array" aca="1" ref="K30" ca="1">RIGHT(INDIRECT("B"&amp;I30),9)</f>
        <v xml:space="preserve">  0.14856</v>
      </c>
      <c r="L30" t="str" cm="1">
        <f t="array" aca="1" ref="L30" ca="1">RIGHT(INDIRECT("D"&amp;I30+1),9)</f>
        <v xml:space="preserve">  0.85114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'Ss']</v>
      </c>
      <c r="P30">
        <f t="shared" si="1"/>
        <v>28</v>
      </c>
      <c r="Q30" s="6" t="str">
        <f t="shared" ca="1" si="5"/>
        <v>Ss</v>
      </c>
      <c r="R30">
        <f t="shared" ca="1" si="2"/>
        <v>0.14856</v>
      </c>
      <c r="S30">
        <f t="shared" ca="1" si="2"/>
        <v>0.85114000000000001</v>
      </c>
      <c r="T30">
        <f t="shared" ca="1" si="3"/>
        <v>1</v>
      </c>
      <c r="U30">
        <f t="shared" ca="1" si="8"/>
        <v>-9.6300000000000552E-4</v>
      </c>
      <c r="V30">
        <f t="shared" ca="1" si="8"/>
        <v>-9.2736900000005082E-7</v>
      </c>
    </row>
    <row r="31" spans="2:22">
      <c r="B31" s="1" t="s">
        <v>24</v>
      </c>
      <c r="C31" t="s">
        <v>22</v>
      </c>
      <c r="D31">
        <v>-1</v>
      </c>
      <c r="G31">
        <f t="shared" si="7"/>
        <v>3</v>
      </c>
      <c r="H31">
        <v>3</v>
      </c>
      <c r="I31">
        <f t="shared" si="4"/>
        <v>104</v>
      </c>
      <c r="J31">
        <f t="shared" si="0"/>
        <v>29</v>
      </c>
      <c r="K31" t="str" cm="1">
        <f t="array" aca="1" ref="K31" ca="1">RIGHT(INDIRECT("B"&amp;I31),9)</f>
        <v xml:space="preserve"> 0.095737</v>
      </c>
      <c r="L31" t="str" cm="1">
        <f t="array" aca="1" ref="L31" ca="1">RIGHT(INDIRECT("D"&amp;I31+1),9)</f>
        <v xml:space="preserve"> 0.903951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       'wmim']</v>
      </c>
      <c r="P31">
        <f t="shared" si="1"/>
        <v>29</v>
      </c>
      <c r="Q31" s="6" t="str">
        <f t="shared" ca="1" si="5"/>
        <v>wmim</v>
      </c>
      <c r="R31">
        <f t="shared" ca="1" si="2"/>
        <v>9.5737000000000003E-2</v>
      </c>
      <c r="S31">
        <f t="shared" ca="1" si="2"/>
        <v>0.90395099999999995</v>
      </c>
      <c r="T31">
        <f t="shared" ca="1" si="3"/>
        <v>1</v>
      </c>
      <c r="U31">
        <f t="shared" ca="1" si="8"/>
        <v>-7.9234499999999999E-2</v>
      </c>
      <c r="V31">
        <f t="shared" ca="1" si="8"/>
        <v>-6.276679769249993E-3</v>
      </c>
    </row>
    <row r="32" spans="2:22">
      <c r="B32" s="1" t="s">
        <v>60</v>
      </c>
      <c r="G32">
        <f t="shared" si="7"/>
        <v>4</v>
      </c>
      <c r="H32">
        <v>3</v>
      </c>
      <c r="I32">
        <f t="shared" si="4"/>
        <v>108</v>
      </c>
      <c r="J32">
        <f t="shared" si="0"/>
        <v>30</v>
      </c>
      <c r="K32" t="str" cm="1">
        <f t="array" aca="1" ref="K32" ca="1">RIGHT(INDIRECT("B"&amp;I32),9)</f>
        <v xml:space="preserve"> 0.095737</v>
      </c>
      <c r="L32" t="str" cm="1">
        <f t="array" aca="1" ref="L32" ca="1">RIGHT(INDIRECT("D"&amp;I32+1),9)</f>
        <v xml:space="preserve"> 0.903951</v>
      </c>
      <c r="M32" cm="1">
        <f t="array" aca="1" ref="M32" ca="1">INDIRECT("D"&amp;I32+2)</f>
        <v>1</v>
      </c>
      <c r="N32" t="str" cm="1">
        <f t="array" aca="1" ref="N32" ca="1">INDIRECT(IF(H32=2,"E","B")&amp;I32+H32)</f>
        <v xml:space="preserve">        'VFapoplast']</v>
      </c>
      <c r="P32">
        <f t="shared" si="1"/>
        <v>30</v>
      </c>
      <c r="Q32" s="6" t="str">
        <f t="shared" ca="1" si="5"/>
        <v>VFapoplast</v>
      </c>
      <c r="R32">
        <f t="shared" ca="1" si="2"/>
        <v>9.5737000000000003E-2</v>
      </c>
      <c r="S32">
        <f t="shared" ca="1" si="2"/>
        <v>0.90395099999999995</v>
      </c>
      <c r="T32">
        <f t="shared" ca="1" si="3"/>
        <v>1</v>
      </c>
      <c r="U32">
        <f t="shared" ca="1" si="8"/>
        <v>0</v>
      </c>
      <c r="V32">
        <f t="shared" ca="1" si="8"/>
        <v>0</v>
      </c>
    </row>
    <row r="33" spans="2:22">
      <c r="B33" s="1" t="s">
        <v>314</v>
      </c>
      <c r="G33">
        <f t="shared" si="7"/>
        <v>4</v>
      </c>
      <c r="H33">
        <v>3</v>
      </c>
      <c r="I33">
        <f t="shared" si="4"/>
        <v>112</v>
      </c>
      <c r="J33">
        <f t="shared" si="0"/>
        <v>31</v>
      </c>
      <c r="K33" t="str" cm="1">
        <f t="array" aca="1" ref="K33" ca="1">RIGHT(INDIRECT("B"&amp;I33),9)</f>
        <v xml:space="preserve"> 0.052418</v>
      </c>
      <c r="L33" t="str" cm="1">
        <f t="array" aca="1" ref="L33" ca="1">RIGHT(INDIRECT("D"&amp;I33+1),9)</f>
        <v xml:space="preserve"> 0.947366</v>
      </c>
      <c r="M33" cm="1">
        <f t="array" aca="1" ref="M33" ca="1">INDIRECT("D"&amp;I33+2)</f>
        <v>1</v>
      </c>
      <c r="N33" t="str" cm="1">
        <f t="array" aca="1" ref="N33" ca="1">INDIRECT(IF(H33=2,"E","B")&amp;I33+H33)</f>
        <v xml:space="preserve">        'thetam']</v>
      </c>
      <c r="P33">
        <f t="shared" si="1"/>
        <v>31</v>
      </c>
      <c r="Q33" s="6" t="str">
        <f t="shared" ca="1" si="5"/>
        <v>thetam</v>
      </c>
      <c r="R33">
        <f t="shared" ca="1" si="2"/>
        <v>5.2417999999999999E-2</v>
      </c>
      <c r="S33">
        <f t="shared" ca="1" si="2"/>
        <v>0.94736600000000004</v>
      </c>
      <c r="T33">
        <f t="shared" ca="1" si="3"/>
        <v>1</v>
      </c>
      <c r="U33">
        <f t="shared" ca="1" si="8"/>
        <v>-6.4978500000000008E-2</v>
      </c>
      <c r="V33">
        <f t="shared" ca="1" si="8"/>
        <v>-4.2315623662500098E-3</v>
      </c>
    </row>
    <row r="34" spans="2:22">
      <c r="B34" s="1" t="s">
        <v>21</v>
      </c>
      <c r="C34" t="s">
        <v>22</v>
      </c>
      <c r="D34" t="s">
        <v>334</v>
      </c>
      <c r="G34">
        <f t="shared" si="7"/>
        <v>4</v>
      </c>
      <c r="H34">
        <v>3</v>
      </c>
      <c r="I34">
        <f t="shared" si="4"/>
        <v>116</v>
      </c>
      <c r="J34">
        <f t="shared" si="0"/>
        <v>32</v>
      </c>
      <c r="K34" t="str" cm="1">
        <f t="array" aca="1" ref="K34" ca="1">RIGHT(INDIRECT("B"&amp;I34),9)</f>
        <v xml:space="preserve"> 0.052418</v>
      </c>
      <c r="L34" t="str" cm="1">
        <f t="array" aca="1" ref="L34" ca="1">RIGHT(INDIRECT("D"&amp;I34+1),9)</f>
        <v xml:space="preserve"> 0.947366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       'Urx']</v>
      </c>
      <c r="P34">
        <f t="shared" si="1"/>
        <v>32</v>
      </c>
      <c r="Q34" s="6" t="str">
        <f t="shared" ca="1" si="5"/>
        <v>Urx</v>
      </c>
      <c r="R34">
        <f t="shared" ca="1" si="2"/>
        <v>5.2417999999999999E-2</v>
      </c>
      <c r="S34">
        <f t="shared" ca="1" si="2"/>
        <v>0.94736600000000004</v>
      </c>
      <c r="T34">
        <f t="shared" ca="1" si="3"/>
        <v>-1</v>
      </c>
      <c r="U34">
        <f t="shared" ca="1" si="8"/>
        <v>0</v>
      </c>
      <c r="V34">
        <f t="shared" ca="1" si="8"/>
        <v>0</v>
      </c>
    </row>
    <row r="35" spans="2:22">
      <c r="B35" s="1" t="s">
        <v>24</v>
      </c>
      <c r="C35" t="s">
        <v>22</v>
      </c>
      <c r="D35">
        <v>1</v>
      </c>
      <c r="G35">
        <f t="shared" si="7"/>
        <v>4</v>
      </c>
      <c r="H35">
        <v>3</v>
      </c>
      <c r="I35">
        <f t="shared" si="4"/>
        <v>120</v>
      </c>
      <c r="J35">
        <f t="shared" si="0"/>
        <v>33</v>
      </c>
      <c r="K35" t="str" cm="1">
        <f t="array" aca="1" ref="K35" ca="1">RIGHT(INDIRECT("B"&amp;I35),9)</f>
        <v xml:space="preserve"> 0.052418</v>
      </c>
      <c r="L35" t="str" cm="1">
        <f t="array" aca="1" ref="L35" ca="1">RIGHT(INDIRECT("D"&amp;I35+1),9)</f>
        <v xml:space="preserve"> 0.947366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       'Ifw']</v>
      </c>
      <c r="P35">
        <f t="shared" si="1"/>
        <v>33</v>
      </c>
      <c r="Q35" s="6" t="str">
        <f t="shared" ca="1" si="5"/>
        <v>Ifw</v>
      </c>
      <c r="R35">
        <f t="shared" ca="1" si="2"/>
        <v>5.2417999999999999E-2</v>
      </c>
      <c r="S35">
        <f t="shared" ca="1" si="2"/>
        <v>0.94736600000000004</v>
      </c>
      <c r="T35">
        <f t="shared" ca="1" si="3"/>
        <v>-1</v>
      </c>
      <c r="U35">
        <f t="shared" ca="1" si="8"/>
        <v>0</v>
      </c>
      <c r="V35">
        <f t="shared" ca="1" si="8"/>
        <v>0</v>
      </c>
    </row>
    <row r="36" spans="2:22">
      <c r="B36" s="1" t="s">
        <v>64</v>
      </c>
      <c r="G36">
        <f t="shared" si="7"/>
        <v>4</v>
      </c>
      <c r="H36">
        <v>3</v>
      </c>
      <c r="I36">
        <f t="shared" si="4"/>
        <v>124</v>
      </c>
      <c r="J36">
        <f t="shared" si="0"/>
        <v>34</v>
      </c>
      <c r="K36" t="str" cm="1">
        <f t="array" aca="1" ref="K36" ca="1">RIGHT(INDIRECT("B"&amp;I36),9)</f>
        <v xml:space="preserve"> 0.052418</v>
      </c>
      <c r="L36" t="str" cm="1">
        <f t="array" aca="1" ref="L36" ca="1">RIGHT(INDIRECT("D"&amp;I36+1),9)</f>
        <v xml:space="preserve"> 0.947366</v>
      </c>
      <c r="M36" cm="1">
        <f t="array" aca="1" ref="M36" ca="1">INDIRECT("D"&amp;I36+2)</f>
        <v>1</v>
      </c>
      <c r="N36" t="str" cm="1">
        <f t="array" aca="1" ref="N36" ca="1">INDIRECT(IF(H36=2,"E","B")&amp;I36+H36)</f>
        <v xml:space="preserve">        'VFroot']</v>
      </c>
      <c r="P36">
        <f t="shared" si="1"/>
        <v>34</v>
      </c>
      <c r="Q36" s="6" t="str">
        <f t="shared" ca="1" si="5"/>
        <v>VFroot</v>
      </c>
      <c r="R36">
        <f t="shared" ca="1" si="2"/>
        <v>5.2417999999999999E-2</v>
      </c>
      <c r="S36">
        <f t="shared" ca="1" si="2"/>
        <v>0.94736600000000004</v>
      </c>
      <c r="T36">
        <f t="shared" ca="1" si="3"/>
        <v>1</v>
      </c>
      <c r="U36">
        <f t="shared" ca="1" si="8"/>
        <v>0</v>
      </c>
      <c r="V36">
        <f t="shared" ca="1" si="8"/>
        <v>0</v>
      </c>
    </row>
    <row r="37" spans="2:22">
      <c r="B37" s="1" t="s">
        <v>315</v>
      </c>
      <c r="G37">
        <f t="shared" si="7"/>
        <v>4</v>
      </c>
      <c r="H37">
        <v>3</v>
      </c>
      <c r="I37">
        <f t="shared" si="4"/>
        <v>128</v>
      </c>
      <c r="J37">
        <f t="shared" si="0"/>
        <v>35</v>
      </c>
      <c r="K37" t="str" cm="1">
        <f t="array" aca="1" ref="K37" ca="1">RIGHT(INDIRECT("B"&amp;I37),9)</f>
        <v xml:space="preserve"> 0.052418</v>
      </c>
      <c r="L37" t="str" cm="1">
        <f t="array" aca="1" ref="L37" ca="1">RIGHT(INDIRECT("D"&amp;I37+1),9)</f>
        <v xml:space="preserve"> 0.947366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       'ksa']</v>
      </c>
      <c r="P37">
        <f t="shared" si="1"/>
        <v>35</v>
      </c>
      <c r="Q37" s="6" t="str">
        <f t="shared" ca="1" si="5"/>
        <v>ksa</v>
      </c>
      <c r="R37">
        <f t="shared" ca="1" si="2"/>
        <v>5.2417999999999999E-2</v>
      </c>
      <c r="S37">
        <f t="shared" ca="1" si="2"/>
        <v>0.94736600000000004</v>
      </c>
      <c r="T37">
        <f t="shared" ca="1" si="3"/>
        <v>-1</v>
      </c>
      <c r="U37">
        <f t="shared" ref="U37:V52" ca="1" si="9">T37*(R37-R36)/(2/3)</f>
        <v>0</v>
      </c>
      <c r="V37">
        <f t="shared" ca="1" si="9"/>
        <v>0</v>
      </c>
    </row>
    <row r="38" spans="2:22">
      <c r="B38" s="1" t="s">
        <v>21</v>
      </c>
      <c r="C38" t="s">
        <v>22</v>
      </c>
      <c r="D38" t="s">
        <v>335</v>
      </c>
      <c r="G38">
        <f t="shared" si="7"/>
        <v>4</v>
      </c>
      <c r="H38">
        <v>3</v>
      </c>
      <c r="I38">
        <f t="shared" si="4"/>
        <v>132</v>
      </c>
      <c r="J38">
        <f t="shared" si="0"/>
        <v>36</v>
      </c>
      <c r="K38" t="str" cm="1">
        <f t="array" aca="1" ref="K38" ca="1">RIGHT(INDIRECT("B"&amp;I38),9)</f>
        <v xml:space="preserve"> 0.052372</v>
      </c>
      <c r="L38" t="str" cm="1">
        <f t="array" aca="1" ref="L38" ca="1">RIGHT(INDIRECT("D"&amp;I38+1),9)</f>
        <v xml:space="preserve"> 0.947412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       'Sfc']</v>
      </c>
      <c r="P38">
        <f t="shared" si="1"/>
        <v>36</v>
      </c>
      <c r="Q38" s="6" t="str">
        <f t="shared" ca="1" si="5"/>
        <v>Sfc</v>
      </c>
      <c r="R38">
        <f t="shared" ca="1" si="2"/>
        <v>5.2372000000000002E-2</v>
      </c>
      <c r="S38">
        <f t="shared" ca="1" si="2"/>
        <v>0.94741200000000003</v>
      </c>
      <c r="T38">
        <f t="shared" ca="1" si="3"/>
        <v>-1</v>
      </c>
      <c r="U38">
        <f t="shared" ca="1" si="9"/>
        <v>6.8999999999996148E-5</v>
      </c>
      <c r="V38">
        <f t="shared" ca="1" si="9"/>
        <v>4.7609999999987505E-9</v>
      </c>
    </row>
    <row r="39" spans="2:22">
      <c r="B39" s="1" t="s">
        <v>24</v>
      </c>
      <c r="C39" t="s">
        <v>22</v>
      </c>
      <c r="D39">
        <v>1</v>
      </c>
      <c r="G39">
        <f t="shared" si="7"/>
        <v>4</v>
      </c>
      <c r="H39">
        <v>3</v>
      </c>
      <c r="I39">
        <f t="shared" si="4"/>
        <v>136</v>
      </c>
      <c r="J39">
        <f t="shared" si="0"/>
        <v>37</v>
      </c>
      <c r="K39" t="str" cm="1">
        <f t="array" aca="1" ref="K39" ca="1">RIGHT(INDIRECT("B"&amp;I39),9)</f>
        <v xml:space="preserve"> 0.052372</v>
      </c>
      <c r="L39" t="str" cm="1">
        <f t="array" aca="1" ref="L39" ca="1">RIGHT(INDIRECT("D"&amp;I39+1),9)</f>
        <v xml:space="preserve"> 0.947412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       'EaAir']</v>
      </c>
      <c r="P39">
        <f t="shared" si="1"/>
        <v>37</v>
      </c>
      <c r="Q39" s="6" t="str">
        <f t="shared" ca="1" si="5"/>
        <v>EaAir</v>
      </c>
      <c r="R39">
        <f t="shared" ca="1" si="2"/>
        <v>5.2372000000000002E-2</v>
      </c>
      <c r="S39">
        <f t="shared" ca="1" si="2"/>
        <v>0.94741200000000003</v>
      </c>
      <c r="T39">
        <f t="shared" ca="1" si="3"/>
        <v>1</v>
      </c>
      <c r="U39">
        <f t="shared" ca="1" si="9"/>
        <v>0</v>
      </c>
      <c r="V39">
        <f t="shared" ca="1" si="9"/>
        <v>0</v>
      </c>
    </row>
    <row r="40" spans="2:22">
      <c r="B40" s="1" t="s">
        <v>30</v>
      </c>
      <c r="G40">
        <f t="shared" si="7"/>
        <v>4</v>
      </c>
      <c r="H40">
        <v>3</v>
      </c>
      <c r="I40">
        <f t="shared" si="4"/>
        <v>140</v>
      </c>
      <c r="J40">
        <f t="shared" si="0"/>
        <v>38</v>
      </c>
      <c r="K40" t="str" cm="1">
        <f t="array" aca="1" ref="K40" ca="1">RIGHT(INDIRECT("B"&amp;I40),9)</f>
        <v xml:space="preserve"> 0.052372</v>
      </c>
      <c r="L40" t="str" cm="1">
        <f t="array" aca="1" ref="L40" ca="1">RIGHT(INDIRECT("D"&amp;I40+1),9)</f>
        <v xml:space="preserve"> 0.947412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       'lamb']</v>
      </c>
      <c r="P40">
        <f t="shared" si="1"/>
        <v>38</v>
      </c>
      <c r="Q40" s="6" t="str">
        <f t="shared" ca="1" si="5"/>
        <v>lamb</v>
      </c>
      <c r="R40">
        <f t="shared" ca="1" si="2"/>
        <v>5.2372000000000002E-2</v>
      </c>
      <c r="S40">
        <f t="shared" ca="1" si="2"/>
        <v>0.94741200000000003</v>
      </c>
      <c r="T40">
        <f t="shared" ca="1" si="3"/>
        <v>-1</v>
      </c>
      <c r="U40">
        <f t="shared" ca="1" si="9"/>
        <v>0</v>
      </c>
      <c r="V40">
        <f t="shared" ca="1" si="9"/>
        <v>0</v>
      </c>
    </row>
    <row r="41" spans="2:22">
      <c r="B41" s="1" t="s">
        <v>315</v>
      </c>
      <c r="G41">
        <f t="shared" si="7"/>
        <v>4</v>
      </c>
      <c r="H41">
        <v>3</v>
      </c>
      <c r="I41">
        <f t="shared" si="4"/>
        <v>144</v>
      </c>
      <c r="J41">
        <f t="shared" si="0"/>
        <v>39</v>
      </c>
      <c r="K41" t="str" cm="1">
        <f t="array" aca="1" ref="K41" ca="1">RIGHT(INDIRECT("B"&amp;I41),9)</f>
        <v xml:space="preserve"> 0.052372</v>
      </c>
      <c r="L41" t="str" cm="1">
        <f t="array" aca="1" ref="L41" ca="1">RIGHT(INDIRECT("D"&amp;I41+1),9)</f>
        <v xml:space="preserve"> 0.947412</v>
      </c>
      <c r="M41" cm="1">
        <f t="array" aca="1" ref="M41" ca="1">INDIRECT("D"&amp;I41+2)</f>
        <v>1</v>
      </c>
      <c r="N41" t="str" cm="1">
        <f t="array" aca="1" ref="N41" ca="1">INDIRECT(IF(H41=2,"E","B")&amp;I41+H41)</f>
        <v xml:space="preserve">        'froot_tip']</v>
      </c>
      <c r="P41">
        <f t="shared" si="1"/>
        <v>39</v>
      </c>
      <c r="Q41" s="6" t="str">
        <f t="shared" ca="1" si="5"/>
        <v>froot_tip</v>
      </c>
      <c r="R41">
        <f t="shared" ca="1" si="2"/>
        <v>5.2372000000000002E-2</v>
      </c>
      <c r="S41">
        <f t="shared" ca="1" si="2"/>
        <v>0.94741200000000003</v>
      </c>
      <c r="T41">
        <f t="shared" ca="1" si="3"/>
        <v>1</v>
      </c>
      <c r="U41">
        <f t="shared" ca="1" si="9"/>
        <v>0</v>
      </c>
      <c r="V41">
        <f t="shared" ca="1" si="9"/>
        <v>0</v>
      </c>
    </row>
    <row r="42" spans="2:22">
      <c r="B42" s="1" t="s">
        <v>21</v>
      </c>
      <c r="C42" t="s">
        <v>22</v>
      </c>
      <c r="D42" t="s">
        <v>335</v>
      </c>
      <c r="G42">
        <f t="shared" si="7"/>
        <v>4</v>
      </c>
      <c r="H42">
        <v>3</v>
      </c>
      <c r="I42">
        <f t="shared" si="4"/>
        <v>148</v>
      </c>
      <c r="J42">
        <f t="shared" si="0"/>
        <v>40</v>
      </c>
      <c r="K42" t="str" cm="1">
        <f t="array" aca="1" ref="K42" ca="1">RIGHT(INDIRECT("B"&amp;I42),9)</f>
        <v xml:space="preserve"> 0.052372</v>
      </c>
      <c r="L42" t="str" cm="1">
        <f t="array" aca="1" ref="L42" ca="1">RIGHT(INDIRECT("D"&amp;I42+1),9)</f>
        <v xml:space="preserve"> 0.947412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       'kma']</v>
      </c>
      <c r="P42">
        <f t="shared" si="1"/>
        <v>40</v>
      </c>
      <c r="Q42" s="6" t="str">
        <f t="shared" ca="1" si="5"/>
        <v>kma</v>
      </c>
      <c r="R42">
        <f t="shared" ca="1" si="2"/>
        <v>5.2372000000000002E-2</v>
      </c>
      <c r="S42">
        <f t="shared" ca="1" si="2"/>
        <v>0.94741200000000003</v>
      </c>
      <c r="T42">
        <f t="shared" ca="1" si="3"/>
        <v>-1</v>
      </c>
      <c r="U42">
        <f t="shared" ca="1" si="9"/>
        <v>0</v>
      </c>
      <c r="V42">
        <f t="shared" ca="1" si="9"/>
        <v>0</v>
      </c>
    </row>
    <row r="43" spans="2:22">
      <c r="B43" s="1" t="s">
        <v>24</v>
      </c>
      <c r="C43" t="s">
        <v>22</v>
      </c>
      <c r="D43">
        <v>1</v>
      </c>
      <c r="E43" t="s">
        <v>84</v>
      </c>
      <c r="G43">
        <f t="shared" si="7"/>
        <v>4</v>
      </c>
      <c r="H43">
        <v>3</v>
      </c>
      <c r="I43">
        <f t="shared" si="4"/>
        <v>152</v>
      </c>
      <c r="J43">
        <f t="shared" si="0"/>
        <v>41</v>
      </c>
      <c r="K43" t="str" cm="1">
        <f t="array" aca="1" ref="K43" ca="1">RIGHT(INDIRECT("B"&amp;I43),9)</f>
        <v xml:space="preserve"> 0.053382</v>
      </c>
      <c r="L43" t="str" cm="1">
        <f t="array" aca="1" ref="L43" ca="1">RIGHT(INDIRECT("D"&amp;I43+1),9)</f>
        <v xml:space="preserve"> 0.946403</v>
      </c>
      <c r="M43" cm="1">
        <f t="array" aca="1" ref="M43" ca="1">INDIRECT("D"&amp;I43+2)</f>
        <v>1</v>
      </c>
      <c r="N43" t="str" cm="1">
        <f t="array" aca="1" ref="N43" ca="1">INDIRECT(IF(H43=2,"E","B")&amp;I43+H43)</f>
        <v xml:space="preserve">        'Emax']</v>
      </c>
      <c r="P43">
        <f t="shared" si="1"/>
        <v>41</v>
      </c>
      <c r="Q43" s="6" t="str">
        <f t="shared" ca="1" si="5"/>
        <v>Emax</v>
      </c>
      <c r="R43">
        <f t="shared" ca="1" si="2"/>
        <v>5.3381999999999999E-2</v>
      </c>
      <c r="S43">
        <f t="shared" ca="1" si="2"/>
        <v>0.94640299999999999</v>
      </c>
      <c r="T43">
        <f t="shared" ca="1" si="3"/>
        <v>1</v>
      </c>
      <c r="U43">
        <f t="shared" ca="1" si="9"/>
        <v>1.5149999999999955E-3</v>
      </c>
      <c r="V43">
        <f t="shared" ca="1" si="9"/>
        <v>-2.2929525000000787E-6</v>
      </c>
    </row>
    <row r="44" spans="2:22">
      <c r="B44" s="1" t="s">
        <v>315</v>
      </c>
      <c r="G44">
        <f t="shared" si="7"/>
        <v>4</v>
      </c>
      <c r="H44">
        <v>3</v>
      </c>
      <c r="I44">
        <f t="shared" si="4"/>
        <v>156</v>
      </c>
      <c r="J44">
        <f t="shared" si="0"/>
        <v>42</v>
      </c>
      <c r="K44" t="str" cm="1">
        <f t="array" aca="1" ref="K44" ca="1">RIGHT(INDIRECT("B"&amp;I44),9)</f>
        <v xml:space="preserve"> 0.053382</v>
      </c>
      <c r="L44" t="str" cm="1">
        <f t="array" aca="1" ref="L44" ca="1">RIGHT(INDIRECT("D"&amp;I44+1),9)</f>
        <v xml:space="preserve"> 0.946403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       'kwe']</v>
      </c>
      <c r="P44">
        <f t="shared" si="1"/>
        <v>42</v>
      </c>
      <c r="Q44" s="6" t="str">
        <f t="shared" ca="1" si="5"/>
        <v>kwe</v>
      </c>
      <c r="R44">
        <f t="shared" ca="1" si="2"/>
        <v>5.3381999999999999E-2</v>
      </c>
      <c r="S44">
        <f t="shared" ca="1" si="2"/>
        <v>0.94640299999999999</v>
      </c>
      <c r="T44">
        <f t="shared" ca="1" si="3"/>
        <v>-1</v>
      </c>
      <c r="U44">
        <f t="shared" ca="1" si="9"/>
        <v>0</v>
      </c>
      <c r="V44">
        <f t="shared" ca="1" si="9"/>
        <v>0</v>
      </c>
    </row>
    <row r="45" spans="2:22">
      <c r="B45" s="1" t="s">
        <v>21</v>
      </c>
      <c r="C45" t="s">
        <v>22</v>
      </c>
      <c r="D45" t="s">
        <v>335</v>
      </c>
      <c r="G45">
        <f t="shared" si="7"/>
        <v>4</v>
      </c>
      <c r="H45">
        <v>3</v>
      </c>
      <c r="I45">
        <f t="shared" si="4"/>
        <v>160</v>
      </c>
      <c r="J45">
        <f t="shared" si="0"/>
        <v>43</v>
      </c>
      <c r="K45" t="str" cm="1">
        <f t="array" aca="1" ref="K45" ca="1">RIGHT(INDIRECT("B"&amp;I45),9)</f>
        <v xml:space="preserve"> 0.053382</v>
      </c>
      <c r="L45" t="str" cm="1">
        <f t="array" aca="1" ref="L45" ca="1">RIGHT(INDIRECT("D"&amp;I45+1),9)</f>
        <v xml:space="preserve"> 0.946403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       'U42']</v>
      </c>
      <c r="P45">
        <f t="shared" si="1"/>
        <v>43</v>
      </c>
      <c r="Q45" s="6" t="str">
        <f t="shared" ca="1" si="5"/>
        <v>U42</v>
      </c>
      <c r="R45">
        <f t="shared" ca="1" si="2"/>
        <v>5.3381999999999999E-2</v>
      </c>
      <c r="S45">
        <f t="shared" ca="1" si="2"/>
        <v>0.94640299999999999</v>
      </c>
      <c r="T45">
        <f t="shared" ca="1" si="3"/>
        <v>-1</v>
      </c>
      <c r="U45">
        <f t="shared" ca="1" si="9"/>
        <v>0</v>
      </c>
      <c r="V45">
        <f t="shared" ca="1" si="9"/>
        <v>0</v>
      </c>
    </row>
    <row r="46" spans="2:22">
      <c r="B46" s="1" t="s">
        <v>24</v>
      </c>
      <c r="C46" t="s">
        <v>22</v>
      </c>
      <c r="D46">
        <v>1</v>
      </c>
      <c r="E46" t="s">
        <v>132</v>
      </c>
      <c r="G46">
        <f t="shared" si="7"/>
        <v>4</v>
      </c>
      <c r="H46">
        <v>3</v>
      </c>
      <c r="I46">
        <f t="shared" si="4"/>
        <v>164</v>
      </c>
      <c r="J46">
        <f t="shared" si="0"/>
        <v>44</v>
      </c>
      <c r="K46" t="str" cm="1">
        <f t="array" aca="1" ref="K46" ca="1">RIGHT(INDIRECT("B"&amp;I46),9)</f>
        <v xml:space="preserve"> 0.053382</v>
      </c>
      <c r="L46" t="str" cm="1">
        <f t="array" aca="1" ref="L46" ca="1">RIGHT(INDIRECT("D"&amp;I46+1),9)</f>
        <v xml:space="preserve"> 0.946403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       'VFrootcyl']</v>
      </c>
      <c r="P46">
        <f t="shared" si="1"/>
        <v>44</v>
      </c>
      <c r="Q46" s="6" t="str">
        <f t="shared" ca="1" si="5"/>
        <v>VFrootcyl</v>
      </c>
      <c r="R46">
        <f t="shared" ca="1" si="2"/>
        <v>5.3381999999999999E-2</v>
      </c>
      <c r="S46">
        <f t="shared" ca="1" si="2"/>
        <v>0.94640299999999999</v>
      </c>
      <c r="T46">
        <f t="shared" ca="1" si="3"/>
        <v>1</v>
      </c>
      <c r="U46">
        <f t="shared" ca="1" si="9"/>
        <v>0</v>
      </c>
      <c r="V46">
        <f t="shared" ca="1" si="9"/>
        <v>0</v>
      </c>
    </row>
    <row r="47" spans="2:22">
      <c r="B47" s="1" t="s">
        <v>315</v>
      </c>
      <c r="G47">
        <f t="shared" si="7"/>
        <v>4</v>
      </c>
      <c r="H47">
        <v>3</v>
      </c>
      <c r="I47">
        <f t="shared" si="4"/>
        <v>168</v>
      </c>
      <c r="J47">
        <f t="shared" si="0"/>
        <v>45</v>
      </c>
      <c r="K47" t="str" cm="1">
        <f t="array" aca="1" ref="K47" ca="1">RIGHT(INDIRECT("B"&amp;I47),9)</f>
        <v xml:space="preserve"> 0.053382</v>
      </c>
      <c r="L47" t="str" cm="1">
        <f t="array" aca="1" ref="L47" ca="1">RIGHT(INDIRECT("D"&amp;I47+1),9)</f>
        <v xml:space="preserve"> 0.946403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       'k_rd']</v>
      </c>
      <c r="P47">
        <f t="shared" si="1"/>
        <v>45</v>
      </c>
      <c r="Q47" s="6" t="str">
        <f t="shared" ca="1" si="5"/>
        <v>k_rd</v>
      </c>
      <c r="R47">
        <f t="shared" ca="1" si="2"/>
        <v>5.3381999999999999E-2</v>
      </c>
      <c r="S47">
        <f t="shared" ca="1" si="2"/>
        <v>0.94640299999999999</v>
      </c>
      <c r="T47">
        <f t="shared" ca="1" si="3"/>
        <v>-1</v>
      </c>
      <c r="U47">
        <f t="shared" ca="1" si="9"/>
        <v>0</v>
      </c>
      <c r="V47">
        <f t="shared" ca="1" si="9"/>
        <v>0</v>
      </c>
    </row>
    <row r="48" spans="2:22">
      <c r="B48" s="1" t="s">
        <v>21</v>
      </c>
      <c r="C48" t="s">
        <v>22</v>
      </c>
      <c r="D48" t="s">
        <v>335</v>
      </c>
      <c r="G48">
        <f t="shared" si="7"/>
        <v>4</v>
      </c>
      <c r="H48">
        <v>3</v>
      </c>
      <c r="I48">
        <f t="shared" si="4"/>
        <v>172</v>
      </c>
      <c r="J48">
        <f t="shared" si="0"/>
        <v>46</v>
      </c>
      <c r="K48" t="str" cm="1">
        <f t="array" aca="1" ref="K48" ca="1">RIGHT(INDIRECT("B"&amp;I48),9)</f>
        <v xml:space="preserve"> 0.284336</v>
      </c>
      <c r="L48" t="str" cm="1">
        <f t="array" aca="1" ref="L48" ca="1">RIGHT(INDIRECT("D"&amp;I48+1),9)</f>
        <v xml:space="preserve"> 0.715663</v>
      </c>
      <c r="M48" cm="1">
        <f t="array" aca="1" ref="M48" ca="1">INDIRECT("D"&amp;I48+2)</f>
        <v>-1</v>
      </c>
      <c r="N48" t="str" cm="1">
        <f t="array" aca="1" ref="N48" ca="1">INDIRECT(IF(H48=2,"E","B")&amp;I48+H48)</f>
        <v xml:space="preserve">        'Koc']</v>
      </c>
      <c r="P48">
        <f t="shared" si="1"/>
        <v>46</v>
      </c>
      <c r="Q48" s="6" t="str">
        <f t="shared" ca="1" si="5"/>
        <v>Koc</v>
      </c>
      <c r="R48">
        <f t="shared" ca="1" si="2"/>
        <v>0.28433599999999998</v>
      </c>
      <c r="S48">
        <f t="shared" ca="1" si="2"/>
        <v>0.71566300000000005</v>
      </c>
      <c r="T48">
        <f t="shared" ca="1" si="3"/>
        <v>-1</v>
      </c>
      <c r="U48">
        <f t="shared" ca="1" si="9"/>
        <v>-0.34643099999999999</v>
      </c>
      <c r="V48">
        <f t="shared" ca="1" si="9"/>
        <v>0.11990323340999998</v>
      </c>
    </row>
    <row r="49" spans="2:22">
      <c r="B49" s="1" t="s">
        <v>24</v>
      </c>
      <c r="C49" t="s">
        <v>22</v>
      </c>
      <c r="D49">
        <v>-1</v>
      </c>
      <c r="E49" t="s">
        <v>99</v>
      </c>
      <c r="G49">
        <f t="shared" si="7"/>
        <v>4</v>
      </c>
      <c r="H49">
        <v>2</v>
      </c>
      <c r="I49">
        <f t="shared" si="4"/>
        <v>176</v>
      </c>
      <c r="J49">
        <f t="shared" si="0"/>
        <v>47</v>
      </c>
      <c r="K49" t="str" cm="1">
        <f t="array" aca="1" ref="K49" ca="1">RIGHT(INDIRECT("B"&amp;I49),9)</f>
        <v xml:space="preserve"> 0.272398</v>
      </c>
      <c r="L49" t="str" cm="1">
        <f t="array" aca="1" ref="L49" ca="1">RIGHT(INDIRECT("D"&amp;I49+1),9)</f>
        <v xml:space="preserve">   0.7276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'Sw']</v>
      </c>
      <c r="P49">
        <f t="shared" si="1"/>
        <v>47</v>
      </c>
      <c r="Q49" s="6" t="str">
        <f t="shared" ca="1" si="5"/>
        <v>Sw</v>
      </c>
      <c r="R49">
        <f t="shared" ca="1" si="2"/>
        <v>0.27239799999999997</v>
      </c>
      <c r="S49">
        <f t="shared" ca="1" si="2"/>
        <v>0.72760000000000002</v>
      </c>
      <c r="T49">
        <f t="shared" ca="1" si="3"/>
        <v>-1</v>
      </c>
      <c r="U49">
        <f t="shared" ca="1" si="9"/>
        <v>1.7907000000000006E-2</v>
      </c>
      <c r="V49">
        <f t="shared" ca="1" si="9"/>
        <v>3.2063378849999947E-4</v>
      </c>
    </row>
    <row r="50" spans="2:22">
      <c r="B50" s="1" t="s">
        <v>316</v>
      </c>
      <c r="G50">
        <f t="shared" si="7"/>
        <v>3</v>
      </c>
      <c r="H50">
        <v>2</v>
      </c>
      <c r="I50">
        <f t="shared" si="4"/>
        <v>179</v>
      </c>
      <c r="J50">
        <f t="shared" si="0"/>
        <v>48</v>
      </c>
      <c r="K50" t="str" cm="1">
        <f t="array" aca="1" ref="K50" ca="1">RIGHT(INDIRECT("B"&amp;I50),9)</f>
        <v xml:space="preserve"> 0.272398</v>
      </c>
      <c r="L50" t="str" cm="1">
        <f t="array" aca="1" ref="L50" ca="1">RIGHT(INDIRECT("D"&amp;I50+1),9)</f>
        <v xml:space="preserve">   0.7276</v>
      </c>
      <c r="M50" cm="1">
        <f t="array" aca="1" ref="M50" ca="1">INDIRECT("D"&amp;I50+2)</f>
        <v>1</v>
      </c>
      <c r="N50" t="str" cm="1">
        <f t="array" aca="1" ref="N50" ca="1">INDIRECT(IF(H50=2,"E","B")&amp;I50+H50)</f>
        <v xml:space="preserve"> 'Rlf']</v>
      </c>
      <c r="P50">
        <f t="shared" si="1"/>
        <v>48</v>
      </c>
      <c r="Q50" s="6" t="str">
        <f t="shared" ca="1" si="5"/>
        <v>Rlf</v>
      </c>
      <c r="R50">
        <f t="shared" ca="1" si="2"/>
        <v>0.27239799999999997</v>
      </c>
      <c r="S50">
        <f t="shared" ca="1" si="2"/>
        <v>0.72760000000000002</v>
      </c>
      <c r="T50">
        <f t="shared" ca="1" si="3"/>
        <v>1</v>
      </c>
      <c r="U50">
        <f t="shared" ca="1" si="9"/>
        <v>0</v>
      </c>
      <c r="V50">
        <f t="shared" ca="1" si="9"/>
        <v>0</v>
      </c>
    </row>
    <row r="51" spans="2:22">
      <c r="B51" s="1" t="s">
        <v>21</v>
      </c>
      <c r="C51" t="s">
        <v>22</v>
      </c>
      <c r="D51" t="s">
        <v>336</v>
      </c>
      <c r="G51">
        <f t="shared" si="7"/>
        <v>3</v>
      </c>
      <c r="H51">
        <v>3</v>
      </c>
      <c r="I51">
        <f t="shared" si="4"/>
        <v>182</v>
      </c>
      <c r="J51">
        <f t="shared" si="0"/>
        <v>49</v>
      </c>
      <c r="K51" t="str" cm="1">
        <f t="array" aca="1" ref="K51" ca="1">RIGHT(INDIRECT("B"&amp;I51),9)</f>
        <v xml:space="preserve"> 0.272398</v>
      </c>
      <c r="L51" t="str" cm="1">
        <f t="array" aca="1" ref="L51" ca="1">RIGHT(INDIRECT("D"&amp;I51+1),9)</f>
        <v xml:space="preserve">   0.7276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       'kmw']</v>
      </c>
      <c r="P51">
        <f t="shared" si="1"/>
        <v>49</v>
      </c>
      <c r="Q51" s="6" t="str">
        <f t="shared" ca="1" si="5"/>
        <v>kmw</v>
      </c>
      <c r="R51">
        <f t="shared" ca="1" si="2"/>
        <v>0.27239799999999997</v>
      </c>
      <c r="S51">
        <f t="shared" ca="1" si="2"/>
        <v>0.72760000000000002</v>
      </c>
      <c r="T51">
        <f t="shared" ca="1" si="3"/>
        <v>-1</v>
      </c>
      <c r="U51">
        <f t="shared" ca="1" si="9"/>
        <v>0</v>
      </c>
      <c r="V51">
        <f t="shared" ca="1" si="9"/>
        <v>0</v>
      </c>
    </row>
    <row r="52" spans="2:22">
      <c r="B52" s="1" t="s">
        <v>24</v>
      </c>
      <c r="C52" t="s">
        <v>22</v>
      </c>
      <c r="D52">
        <v>-1</v>
      </c>
      <c r="E52" t="s">
        <v>81</v>
      </c>
      <c r="G52">
        <f t="shared" si="7"/>
        <v>4</v>
      </c>
      <c r="H52">
        <v>3</v>
      </c>
      <c r="I52">
        <f t="shared" si="4"/>
        <v>186</v>
      </c>
      <c r="J52">
        <f t="shared" si="0"/>
        <v>50</v>
      </c>
      <c r="K52" t="str" cm="1">
        <f t="array" aca="1" ref="K52" ca="1">RIGHT(INDIRECT("B"&amp;I52),9)</f>
        <v xml:space="preserve"> 0.272398</v>
      </c>
      <c r="L52" t="str" cm="1">
        <f t="array" aca="1" ref="L52" ca="1">RIGHT(INDIRECT("D"&amp;I52+1),9)</f>
        <v xml:space="preserve"> 0.727601</v>
      </c>
      <c r="M52" cm="1">
        <f t="array" aca="1" ref="M52" ca="1">INDIRECT("D"&amp;I52+2)</f>
        <v>-1</v>
      </c>
      <c r="N52" t="str" cm="1">
        <f t="array" aca="1" ref="N52" ca="1">INDIRECT(IF(H52=2,"E","B")&amp;I52+H52)</f>
        <v xml:space="preserve">        'k_rg']</v>
      </c>
      <c r="P52">
        <f t="shared" si="1"/>
        <v>50</v>
      </c>
      <c r="Q52" s="6" t="str">
        <f t="shared" ca="1" si="5"/>
        <v>k_rg</v>
      </c>
      <c r="R52">
        <f t="shared" ca="1" si="2"/>
        <v>0.27239799999999997</v>
      </c>
      <c r="S52">
        <f t="shared" ca="1" si="2"/>
        <v>0.72760100000000005</v>
      </c>
      <c r="T52">
        <f t="shared" ca="1" si="3"/>
        <v>-1</v>
      </c>
      <c r="U52">
        <f t="shared" ca="1" si="9"/>
        <v>0</v>
      </c>
      <c r="V52">
        <f t="shared" ca="1" si="9"/>
        <v>0</v>
      </c>
    </row>
    <row r="53" spans="2:22">
      <c r="B53" s="1" t="s">
        <v>316</v>
      </c>
      <c r="G53">
        <f t="shared" si="7"/>
        <v>4</v>
      </c>
      <c r="H53">
        <v>2</v>
      </c>
      <c r="I53">
        <f t="shared" si="4"/>
        <v>190</v>
      </c>
      <c r="J53">
        <f t="shared" si="0"/>
        <v>51</v>
      </c>
      <c r="K53" t="str" cm="1">
        <f t="array" aca="1" ref="K53" ca="1">RIGHT(INDIRECT("B"&amp;I53),9)</f>
        <v xml:space="preserve"> 0.270668</v>
      </c>
      <c r="L53" t="str" cm="1">
        <f t="array" aca="1" ref="L53" ca="1">RIGHT(INDIRECT("D"&amp;I53+1),9)</f>
        <v xml:space="preserve"> 0.729331</v>
      </c>
      <c r="M53" cm="1">
        <f t="array" aca="1" ref="M53" ca="1">INDIRECT("D"&amp;I53+2)</f>
        <v>-1</v>
      </c>
      <c r="N53" t="str" cm="1">
        <f t="array" aca="1" ref="N53" ca="1">INDIRECT(IF(H53=2,"E","B")&amp;I53+H53)</f>
        <v xml:space="preserve"> 'Cd']</v>
      </c>
      <c r="P53">
        <f t="shared" si="1"/>
        <v>51</v>
      </c>
      <c r="Q53" s="6" t="str">
        <f t="shared" ca="1" si="5"/>
        <v>Cd</v>
      </c>
      <c r="R53">
        <f t="shared" ca="1" si="2"/>
        <v>0.27066800000000002</v>
      </c>
      <c r="S53">
        <f t="shared" ca="1" si="2"/>
        <v>0.72933099999999995</v>
      </c>
      <c r="T53">
        <f t="shared" ca="1" si="3"/>
        <v>-1</v>
      </c>
      <c r="U53">
        <f t="shared" ref="U53:V59" ca="1" si="10">T53*(R53-R52)/(2/3)</f>
        <v>2.5949999999999307E-3</v>
      </c>
      <c r="V53">
        <f t="shared" ca="1" si="10"/>
        <v>6.7340249999994243E-6</v>
      </c>
    </row>
    <row r="54" spans="2:22">
      <c r="B54" s="1" t="s">
        <v>21</v>
      </c>
      <c r="C54" t="s">
        <v>22</v>
      </c>
      <c r="D54" t="s">
        <v>336</v>
      </c>
      <c r="G54">
        <f t="shared" si="7"/>
        <v>3</v>
      </c>
      <c r="H54">
        <v>3</v>
      </c>
      <c r="I54">
        <f t="shared" si="4"/>
        <v>193</v>
      </c>
      <c r="J54">
        <f t="shared" si="0"/>
        <v>52</v>
      </c>
      <c r="K54" t="str" cm="1">
        <f t="array" aca="1" ref="K54" ca="1">RIGHT(INDIRECT("B"&amp;I54),9)</f>
        <v xml:space="preserve"> 0.304666</v>
      </c>
      <c r="L54" t="str" cm="1">
        <f t="array" aca="1" ref="L54" ca="1">RIGHT(INDIRECT("D"&amp;I54+1),9)</f>
        <v xml:space="preserve"> 0.695333</v>
      </c>
      <c r="M54" cm="1">
        <f t="array" aca="1" ref="M54" ca="1">INDIRECT("D"&amp;I54+2)</f>
        <v>1</v>
      </c>
      <c r="N54" t="str" cm="1">
        <f t="array" aca="1" ref="N54" ca="1">INDIRECT(IF(H54=2,"E","B")&amp;I54+H54)</f>
        <v xml:space="preserve">        'alpha']</v>
      </c>
      <c r="P54">
        <f t="shared" si="1"/>
        <v>52</v>
      </c>
      <c r="Q54" s="6" t="str">
        <f t="shared" ca="1" si="5"/>
        <v>alpha</v>
      </c>
      <c r="R54">
        <f t="shared" ca="1" si="2"/>
        <v>0.30466599999999999</v>
      </c>
      <c r="S54">
        <f t="shared" ca="1" si="2"/>
        <v>0.69533299999999998</v>
      </c>
      <c r="T54">
        <f t="shared" ca="1" si="3"/>
        <v>1</v>
      </c>
      <c r="U54">
        <f t="shared" ca="1" si="10"/>
        <v>5.0996999999999959E-2</v>
      </c>
      <c r="V54">
        <f t="shared" ca="1" si="10"/>
        <v>-2.6006940089999962E-3</v>
      </c>
    </row>
    <row r="55" spans="2:22">
      <c r="B55" s="1" t="s">
        <v>24</v>
      </c>
      <c r="C55" t="s">
        <v>22</v>
      </c>
      <c r="D55">
        <v>1</v>
      </c>
      <c r="G55">
        <f t="shared" si="7"/>
        <v>4</v>
      </c>
      <c r="H55">
        <v>2</v>
      </c>
      <c r="I55">
        <f t="shared" si="4"/>
        <v>197</v>
      </c>
      <c r="J55">
        <f t="shared" si="0"/>
        <v>53</v>
      </c>
      <c r="K55" t="str" cm="1">
        <f t="array" aca="1" ref="K55" ca="1">RIGHT(INDIRECT("B"&amp;I55),9)</f>
        <v xml:space="preserve"> 0.304666</v>
      </c>
      <c r="L55" t="str" cm="1">
        <f t="array" aca="1" ref="L55" ca="1">RIGHT(INDIRECT("D"&amp;I55+1),9)</f>
        <v xml:space="preserve"> 0.695333</v>
      </c>
      <c r="M55" cm="1">
        <f t="array" aca="1" ref="M55" ca="1">INDIRECT("D"&amp;I55+2)</f>
        <v>1</v>
      </c>
      <c r="N55" t="str" cm="1">
        <f t="array" aca="1" ref="N55" ca="1">INDIRECT(IF(H55=2,"E","B")&amp;I55+H55)</f>
        <v xml:space="preserve"> 'kxw']</v>
      </c>
      <c r="P55">
        <f t="shared" si="1"/>
        <v>53</v>
      </c>
      <c r="Q55" s="6" t="str">
        <f t="shared" ca="1" si="5"/>
        <v>kxw</v>
      </c>
      <c r="R55">
        <f t="shared" ca="1" si="2"/>
        <v>0.30466599999999999</v>
      </c>
      <c r="S55">
        <f t="shared" ca="1" si="2"/>
        <v>0.69533299999999998</v>
      </c>
      <c r="T55">
        <f t="shared" ca="1" si="3"/>
        <v>1</v>
      </c>
      <c r="U55">
        <f t="shared" ca="1" si="10"/>
        <v>0</v>
      </c>
      <c r="V55">
        <f t="shared" ca="1" si="10"/>
        <v>0</v>
      </c>
    </row>
    <row r="56" spans="2:22">
      <c r="B56" s="1" t="s">
        <v>55</v>
      </c>
      <c r="G56">
        <f t="shared" si="7"/>
        <v>3</v>
      </c>
      <c r="H56">
        <v>2</v>
      </c>
      <c r="I56">
        <f t="shared" si="4"/>
        <v>200</v>
      </c>
      <c r="J56">
        <f t="shared" si="0"/>
        <v>54</v>
      </c>
      <c r="K56" t="str" cm="1">
        <f t="array" aca="1" ref="K56" ca="1">RIGHT(INDIRECT("B"&amp;I56),9)</f>
        <v xml:space="preserve"> 0.304825</v>
      </c>
      <c r="L56" t="str" cm="1">
        <f t="array" aca="1" ref="L56" ca="1">RIGHT(INDIRECT("D"&amp;I56+1),9)</f>
        <v xml:space="preserve"> 0.695174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'Sh']</v>
      </c>
      <c r="P56">
        <f t="shared" si="1"/>
        <v>54</v>
      </c>
      <c r="Q56" s="6" t="str">
        <f t="shared" ca="1" si="5"/>
        <v>Sh</v>
      </c>
      <c r="R56">
        <f t="shared" ca="1" si="2"/>
        <v>0.30482500000000001</v>
      </c>
      <c r="S56">
        <f t="shared" ca="1" si="2"/>
        <v>0.69517399999999996</v>
      </c>
      <c r="T56">
        <f t="shared" ca="1" si="3"/>
        <v>1</v>
      </c>
      <c r="U56">
        <f t="shared" ca="1" si="10"/>
        <v>2.3850000000003035E-4</v>
      </c>
      <c r="V56">
        <f t="shared" ca="1" si="10"/>
        <v>-5.6882250000014485E-8</v>
      </c>
    </row>
    <row r="57" spans="2:22">
      <c r="B57" s="1" t="s">
        <v>316</v>
      </c>
      <c r="G57">
        <f t="shared" si="7"/>
        <v>3</v>
      </c>
      <c r="H57">
        <v>3</v>
      </c>
      <c r="I57">
        <f t="shared" si="4"/>
        <v>203</v>
      </c>
      <c r="J57">
        <f t="shared" si="0"/>
        <v>55</v>
      </c>
      <c r="K57" t="str" cm="1">
        <f t="array" aca="1" ref="K57" ca="1">RIGHT(INDIRECT("B"&amp;I57),9)</f>
        <v xml:space="preserve"> 0.304825</v>
      </c>
      <c r="L57" t="str" cm="1">
        <f t="array" aca="1" ref="L57" ca="1">RIGHT(INDIRECT("D"&amp;I57+1),9)</f>
        <v xml:space="preserve"> 0.695174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       'Ilw']</v>
      </c>
      <c r="P57">
        <f t="shared" si="1"/>
        <v>55</v>
      </c>
      <c r="Q57" s="6" t="str">
        <f t="shared" ca="1" si="5"/>
        <v>Ilw</v>
      </c>
      <c r="R57">
        <f t="shared" ca="1" si="2"/>
        <v>0.30482500000000001</v>
      </c>
      <c r="S57">
        <f t="shared" ca="1" si="2"/>
        <v>0.69517399999999996</v>
      </c>
      <c r="T57">
        <f t="shared" ca="1" si="3"/>
        <v>-1</v>
      </c>
      <c r="U57">
        <f t="shared" ca="1" si="10"/>
        <v>0</v>
      </c>
      <c r="V57">
        <f t="shared" ca="1" si="10"/>
        <v>0</v>
      </c>
    </row>
    <row r="58" spans="2:22">
      <c r="B58" s="1" t="s">
        <v>21</v>
      </c>
      <c r="C58" t="s">
        <v>22</v>
      </c>
      <c r="D58" t="s">
        <v>336</v>
      </c>
      <c r="G58">
        <f t="shared" si="7"/>
        <v>4</v>
      </c>
      <c r="H58">
        <v>2</v>
      </c>
      <c r="I58">
        <f t="shared" si="4"/>
        <v>207</v>
      </c>
      <c r="J58">
        <f t="shared" si="0"/>
        <v>56</v>
      </c>
      <c r="K58" t="str" cm="1">
        <f t="array" aca="1" ref="K58" ca="1">RIGHT(INDIRECT("B"&amp;I58),9)</f>
        <v xml:space="preserve"> 0.465036</v>
      </c>
      <c r="L58" t="str" cm="1">
        <f t="array" aca="1" ref="L58" ca="1">RIGHT(INDIRECT("D"&amp;I58+1),9)</f>
        <v xml:space="preserve"> 0.534962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'Kf']</v>
      </c>
      <c r="P58">
        <f t="shared" si="1"/>
        <v>56</v>
      </c>
      <c r="Q58" s="6" t="str">
        <f t="shared" ca="1" si="5"/>
        <v>Kf</v>
      </c>
      <c r="R58">
        <f t="shared" ca="1" si="2"/>
        <v>0.465036</v>
      </c>
      <c r="S58">
        <f t="shared" ca="1" si="2"/>
        <v>0.53496200000000005</v>
      </c>
      <c r="T58">
        <f t="shared" ca="1" si="3"/>
        <v>-1</v>
      </c>
      <c r="U58">
        <f t="shared" ca="1" si="10"/>
        <v>-0.24031649999999999</v>
      </c>
      <c r="V58">
        <f t="shared" ca="1" si="10"/>
        <v>5.7752380646999973E-2</v>
      </c>
    </row>
    <row r="59" spans="2:22">
      <c r="B59" s="1" t="s">
        <v>24</v>
      </c>
      <c r="C59" t="s">
        <v>22</v>
      </c>
      <c r="D59">
        <v>-1</v>
      </c>
      <c r="G59">
        <f t="shared" si="7"/>
        <v>3</v>
      </c>
      <c r="H59">
        <v>3</v>
      </c>
      <c r="I59">
        <f t="shared" si="4"/>
        <v>210</v>
      </c>
      <c r="J59">
        <f t="shared" si="0"/>
        <v>57</v>
      </c>
      <c r="K59" t="str" cm="1">
        <f t="array" aca="1" ref="K59" ca="1">RIGHT(INDIRECT("B"&amp;I59),9)</f>
        <v xml:space="preserve"> 0.465036</v>
      </c>
      <c r="L59" t="str" cm="1">
        <f t="array" aca="1" ref="L59" ca="1">RIGHT(INDIRECT("D"&amp;I59+1),9)</f>
        <v xml:space="preserve"> 0.534961</v>
      </c>
      <c r="M59" cm="1">
        <f t="array" aca="1" ref="M59" ca="1">INDIRECT("D"&amp;I59+2)</f>
        <v>1</v>
      </c>
      <c r="N59" t="str" cm="1">
        <f t="array" aca="1" ref="N59" ca="1">INDIRECT(IF(H59=2,"E","B")&amp;I59+H59)</f>
        <v xml:space="preserve">        'k_sg']]</v>
      </c>
      <c r="P59">
        <f t="shared" si="1"/>
        <v>57</v>
      </c>
      <c r="Q59" s="6" t="str">
        <f t="shared" ca="1" si="5"/>
        <v>k_sg</v>
      </c>
      <c r="R59">
        <f t="shared" ca="1" si="2"/>
        <v>0.465036</v>
      </c>
      <c r="S59">
        <f t="shared" ca="1" si="2"/>
        <v>0.53496100000000002</v>
      </c>
      <c r="T59">
        <f t="shared" ca="1" si="3"/>
        <v>1</v>
      </c>
      <c r="U59">
        <f t="shared" ca="1" si="10"/>
        <v>0</v>
      </c>
      <c r="V59">
        <f t="shared" ca="1" si="10"/>
        <v>0</v>
      </c>
    </row>
    <row r="60" spans="2:22">
      <c r="B60" s="1" t="s">
        <v>83</v>
      </c>
    </row>
    <row r="61" spans="2:22">
      <c r="B61" s="1" t="s">
        <v>316</v>
      </c>
    </row>
    <row r="62" spans="2:22">
      <c r="B62" s="1" t="s">
        <v>21</v>
      </c>
      <c r="C62" t="s">
        <v>22</v>
      </c>
      <c r="D62" t="s">
        <v>336</v>
      </c>
    </row>
    <row r="63" spans="2:22">
      <c r="B63" s="1" t="s">
        <v>24</v>
      </c>
      <c r="C63" t="s">
        <v>22</v>
      </c>
      <c r="D63">
        <v>-1</v>
      </c>
    </row>
    <row r="64" spans="2:22">
      <c r="B64" s="1" t="s">
        <v>76</v>
      </c>
    </row>
    <row r="65" spans="2:5">
      <c r="B65" s="1" t="s">
        <v>316</v>
      </c>
    </row>
    <row r="66" spans="2:5">
      <c r="B66" s="1" t="s">
        <v>21</v>
      </c>
      <c r="C66" t="s">
        <v>22</v>
      </c>
      <c r="D66" t="s">
        <v>336</v>
      </c>
    </row>
    <row r="67" spans="2:5">
      <c r="B67" s="1" t="s">
        <v>24</v>
      </c>
      <c r="C67" t="s">
        <v>22</v>
      </c>
      <c r="D67">
        <v>-1</v>
      </c>
    </row>
    <row r="68" spans="2:5">
      <c r="B68" s="1" t="s">
        <v>47</v>
      </c>
    </row>
    <row r="69" spans="2:5">
      <c r="B69" s="1" t="s">
        <v>317</v>
      </c>
    </row>
    <row r="70" spans="2:5">
      <c r="B70" s="1" t="s">
        <v>21</v>
      </c>
      <c r="C70" t="s">
        <v>22</v>
      </c>
      <c r="D70" t="s">
        <v>337</v>
      </c>
    </row>
    <row r="71" spans="2:5">
      <c r="B71" s="1" t="s">
        <v>24</v>
      </c>
      <c r="C71" t="s">
        <v>22</v>
      </c>
      <c r="D71">
        <v>-1</v>
      </c>
    </row>
    <row r="72" spans="2:5">
      <c r="B72" s="1" t="s">
        <v>70</v>
      </c>
    </row>
    <row r="73" spans="2:5">
      <c r="B73" s="1" t="s">
        <v>318</v>
      </c>
    </row>
    <row r="74" spans="2:5">
      <c r="B74" s="1" t="s">
        <v>21</v>
      </c>
      <c r="C74" t="s">
        <v>22</v>
      </c>
      <c r="D74" t="s">
        <v>338</v>
      </c>
    </row>
    <row r="75" spans="2:5">
      <c r="B75" s="1" t="s">
        <v>24</v>
      </c>
      <c r="C75" t="s">
        <v>22</v>
      </c>
      <c r="D75">
        <v>-1</v>
      </c>
      <c r="E75" t="s">
        <v>43</v>
      </c>
    </row>
    <row r="76" spans="2:5">
      <c r="B76" s="1" t="s">
        <v>318</v>
      </c>
    </row>
    <row r="77" spans="2:5">
      <c r="B77" s="1" t="s">
        <v>21</v>
      </c>
      <c r="C77" t="s">
        <v>22</v>
      </c>
      <c r="D77" t="s">
        <v>338</v>
      </c>
    </row>
    <row r="78" spans="2:5">
      <c r="B78" s="1" t="s">
        <v>24</v>
      </c>
      <c r="C78" t="s">
        <v>22</v>
      </c>
      <c r="D78">
        <v>1</v>
      </c>
    </row>
    <row r="79" spans="2:5">
      <c r="B79" s="1" t="s">
        <v>53</v>
      </c>
    </row>
    <row r="80" spans="2:5">
      <c r="B80" s="1" t="s">
        <v>318</v>
      </c>
    </row>
    <row r="81" spans="2:5">
      <c r="B81" s="1" t="s">
        <v>21</v>
      </c>
      <c r="C81" t="s">
        <v>22</v>
      </c>
      <c r="D81" t="s">
        <v>338</v>
      </c>
    </row>
    <row r="82" spans="2:5">
      <c r="B82" s="1" t="s">
        <v>24</v>
      </c>
      <c r="C82" t="s">
        <v>22</v>
      </c>
      <c r="D82">
        <v>-1</v>
      </c>
    </row>
    <row r="83" spans="2:5">
      <c r="B83" s="1" t="s">
        <v>45</v>
      </c>
    </row>
    <row r="84" spans="2:5">
      <c r="B84" s="1" t="s">
        <v>318</v>
      </c>
    </row>
    <row r="85" spans="2:5">
      <c r="B85" s="1" t="s">
        <v>21</v>
      </c>
      <c r="C85" t="s">
        <v>22</v>
      </c>
      <c r="D85" t="s">
        <v>338</v>
      </c>
    </row>
    <row r="86" spans="2:5">
      <c r="B86" s="1" t="s">
        <v>24</v>
      </c>
      <c r="C86" t="s">
        <v>22</v>
      </c>
      <c r="D86">
        <v>1</v>
      </c>
    </row>
    <row r="87" spans="2:5">
      <c r="B87" s="1" t="s">
        <v>93</v>
      </c>
    </row>
    <row r="88" spans="2:5">
      <c r="B88" s="1" t="s">
        <v>318</v>
      </c>
    </row>
    <row r="89" spans="2:5">
      <c r="B89" s="1" t="s">
        <v>21</v>
      </c>
      <c r="C89" t="s">
        <v>22</v>
      </c>
      <c r="D89" t="s">
        <v>338</v>
      </c>
    </row>
    <row r="90" spans="2:5">
      <c r="B90" s="1" t="s">
        <v>24</v>
      </c>
      <c r="C90" t="s">
        <v>22</v>
      </c>
      <c r="D90">
        <v>-1</v>
      </c>
    </row>
    <row r="91" spans="2:5">
      <c r="B91" s="1" t="s">
        <v>37</v>
      </c>
    </row>
    <row r="92" spans="2:5">
      <c r="B92" s="1" t="s">
        <v>319</v>
      </c>
    </row>
    <row r="93" spans="2:5">
      <c r="B93" s="1" t="s">
        <v>21</v>
      </c>
      <c r="C93" t="s">
        <v>22</v>
      </c>
      <c r="D93" t="s">
        <v>339</v>
      </c>
    </row>
    <row r="94" spans="2:5">
      <c r="B94" s="1" t="s">
        <v>24</v>
      </c>
      <c r="C94" t="s">
        <v>22</v>
      </c>
      <c r="D94">
        <v>-1</v>
      </c>
      <c r="E94" t="s">
        <v>41</v>
      </c>
    </row>
    <row r="95" spans="2:5">
      <c r="B95" s="1" t="s">
        <v>320</v>
      </c>
    </row>
    <row r="96" spans="2:5">
      <c r="B96" s="1" t="s">
        <v>21</v>
      </c>
      <c r="C96" t="s">
        <v>22</v>
      </c>
      <c r="D96" t="s">
        <v>340</v>
      </c>
    </row>
    <row r="97" spans="2:5">
      <c r="B97" s="1" t="s">
        <v>24</v>
      </c>
      <c r="C97" t="s">
        <v>22</v>
      </c>
      <c r="D97">
        <v>-1</v>
      </c>
      <c r="E97" t="s">
        <v>135</v>
      </c>
    </row>
    <row r="98" spans="2:5">
      <c r="B98" s="1" t="s">
        <v>320</v>
      </c>
    </row>
    <row r="99" spans="2:5">
      <c r="B99" s="1" t="s">
        <v>21</v>
      </c>
      <c r="C99" t="s">
        <v>22</v>
      </c>
      <c r="D99" t="s">
        <v>340</v>
      </c>
    </row>
    <row r="100" spans="2:5">
      <c r="B100" s="1" t="s">
        <v>24</v>
      </c>
      <c r="C100" t="s">
        <v>22</v>
      </c>
      <c r="D100">
        <v>1</v>
      </c>
      <c r="E100" t="s">
        <v>44</v>
      </c>
    </row>
    <row r="101" spans="2:5">
      <c r="B101" s="1" t="s">
        <v>321</v>
      </c>
    </row>
    <row r="102" spans="2:5">
      <c r="B102" s="1" t="s">
        <v>21</v>
      </c>
      <c r="C102" t="s">
        <v>22</v>
      </c>
      <c r="D102" t="s">
        <v>341</v>
      </c>
    </row>
    <row r="103" spans="2:5">
      <c r="B103" s="1" t="s">
        <v>24</v>
      </c>
      <c r="C103" t="s">
        <v>22</v>
      </c>
      <c r="D103">
        <v>1</v>
      </c>
      <c r="E103" t="s">
        <v>39</v>
      </c>
    </row>
    <row r="104" spans="2:5">
      <c r="B104" s="1" t="s">
        <v>322</v>
      </c>
    </row>
    <row r="105" spans="2:5">
      <c r="B105" s="1" t="s">
        <v>21</v>
      </c>
      <c r="C105" t="s">
        <v>22</v>
      </c>
      <c r="D105" t="s">
        <v>342</v>
      </c>
    </row>
    <row r="106" spans="2:5">
      <c r="B106" s="1" t="s">
        <v>24</v>
      </c>
      <c r="C106" t="s">
        <v>22</v>
      </c>
      <c r="D106">
        <v>1</v>
      </c>
    </row>
    <row r="107" spans="2:5">
      <c r="B107" s="1" t="s">
        <v>67</v>
      </c>
    </row>
    <row r="108" spans="2:5">
      <c r="B108" s="1" t="s">
        <v>322</v>
      </c>
    </row>
    <row r="109" spans="2:5">
      <c r="B109" s="1" t="s">
        <v>21</v>
      </c>
      <c r="C109" t="s">
        <v>22</v>
      </c>
      <c r="D109" t="s">
        <v>342</v>
      </c>
    </row>
    <row r="110" spans="2:5">
      <c r="B110" s="1" t="s">
        <v>24</v>
      </c>
      <c r="C110" t="s">
        <v>22</v>
      </c>
      <c r="D110">
        <v>1</v>
      </c>
    </row>
    <row r="111" spans="2:5">
      <c r="B111" s="1" t="s">
        <v>52</v>
      </c>
    </row>
    <row r="112" spans="2:5">
      <c r="B112" s="1" t="s">
        <v>323</v>
      </c>
    </row>
    <row r="113" spans="2:4">
      <c r="B113" s="1" t="s">
        <v>21</v>
      </c>
      <c r="C113" t="s">
        <v>22</v>
      </c>
      <c r="D113" t="s">
        <v>343</v>
      </c>
    </row>
    <row r="114" spans="2:4">
      <c r="B114" s="1" t="s">
        <v>24</v>
      </c>
      <c r="C114" t="s">
        <v>22</v>
      </c>
      <c r="D114">
        <v>1</v>
      </c>
    </row>
    <row r="115" spans="2:4">
      <c r="B115" s="1" t="s">
        <v>86</v>
      </c>
    </row>
    <row r="116" spans="2:4">
      <c r="B116" s="1" t="s">
        <v>323</v>
      </c>
    </row>
    <row r="117" spans="2:4">
      <c r="B117" s="1" t="s">
        <v>21</v>
      </c>
      <c r="C117" t="s">
        <v>22</v>
      </c>
      <c r="D117" t="s">
        <v>343</v>
      </c>
    </row>
    <row r="118" spans="2:4">
      <c r="B118" s="1" t="s">
        <v>24</v>
      </c>
      <c r="C118" t="s">
        <v>22</v>
      </c>
      <c r="D118">
        <v>-1</v>
      </c>
    </row>
    <row r="119" spans="2:4">
      <c r="B119" s="1" t="s">
        <v>46</v>
      </c>
    </row>
    <row r="120" spans="2:4">
      <c r="B120" s="1" t="s">
        <v>323</v>
      </c>
    </row>
    <row r="121" spans="2:4">
      <c r="B121" s="1" t="s">
        <v>21</v>
      </c>
      <c r="C121" t="s">
        <v>22</v>
      </c>
      <c r="D121" t="s">
        <v>343</v>
      </c>
    </row>
    <row r="122" spans="2:4">
      <c r="B122" s="1" t="s">
        <v>24</v>
      </c>
      <c r="C122" t="s">
        <v>22</v>
      </c>
      <c r="D122">
        <v>-1</v>
      </c>
    </row>
    <row r="123" spans="2:4">
      <c r="B123" s="1" t="s">
        <v>65</v>
      </c>
    </row>
    <row r="124" spans="2:4">
      <c r="B124" s="1" t="s">
        <v>323</v>
      </c>
    </row>
    <row r="125" spans="2:4">
      <c r="B125" s="1" t="s">
        <v>21</v>
      </c>
      <c r="C125" t="s">
        <v>22</v>
      </c>
      <c r="D125" t="s">
        <v>343</v>
      </c>
    </row>
    <row r="126" spans="2:4">
      <c r="B126" s="1" t="s">
        <v>24</v>
      </c>
      <c r="C126" t="s">
        <v>22</v>
      </c>
      <c r="D126">
        <v>1</v>
      </c>
    </row>
    <row r="127" spans="2:4">
      <c r="B127" s="1" t="s">
        <v>91</v>
      </c>
    </row>
    <row r="128" spans="2:4">
      <c r="B128" s="1" t="s">
        <v>323</v>
      </c>
    </row>
    <row r="129" spans="2:4">
      <c r="B129" s="1" t="s">
        <v>21</v>
      </c>
      <c r="C129" t="s">
        <v>22</v>
      </c>
      <c r="D129" t="s">
        <v>343</v>
      </c>
    </row>
    <row r="130" spans="2:4">
      <c r="B130" s="1" t="s">
        <v>24</v>
      </c>
      <c r="C130" t="s">
        <v>22</v>
      </c>
      <c r="D130">
        <v>-1</v>
      </c>
    </row>
    <row r="131" spans="2:4">
      <c r="B131" s="1" t="s">
        <v>140</v>
      </c>
    </row>
    <row r="132" spans="2:4">
      <c r="B132" s="1" t="s">
        <v>324</v>
      </c>
    </row>
    <row r="133" spans="2:4">
      <c r="B133" s="1" t="s">
        <v>21</v>
      </c>
      <c r="C133" t="s">
        <v>22</v>
      </c>
      <c r="D133" t="s">
        <v>344</v>
      </c>
    </row>
    <row r="134" spans="2:4">
      <c r="B134" s="1" t="s">
        <v>24</v>
      </c>
      <c r="C134" t="s">
        <v>22</v>
      </c>
      <c r="D134">
        <v>-1</v>
      </c>
    </row>
    <row r="135" spans="2:4">
      <c r="B135" s="1" t="s">
        <v>154</v>
      </c>
    </row>
    <row r="136" spans="2:4">
      <c r="B136" s="1" t="s">
        <v>324</v>
      </c>
    </row>
    <row r="137" spans="2:4">
      <c r="B137" s="1" t="s">
        <v>21</v>
      </c>
      <c r="C137" t="s">
        <v>22</v>
      </c>
      <c r="D137" t="s">
        <v>344</v>
      </c>
    </row>
    <row r="138" spans="2:4">
      <c r="B138" s="1" t="s">
        <v>24</v>
      </c>
      <c r="C138" t="s">
        <v>22</v>
      </c>
      <c r="D138">
        <v>1</v>
      </c>
    </row>
    <row r="139" spans="2:4">
      <c r="B139" s="1" t="s">
        <v>26</v>
      </c>
    </row>
    <row r="140" spans="2:4">
      <c r="B140" s="1" t="s">
        <v>324</v>
      </c>
    </row>
    <row r="141" spans="2:4">
      <c r="B141" s="1" t="s">
        <v>21</v>
      </c>
      <c r="C141" t="s">
        <v>22</v>
      </c>
      <c r="D141" t="s">
        <v>344</v>
      </c>
    </row>
    <row r="142" spans="2:4">
      <c r="B142" s="1" t="s">
        <v>24</v>
      </c>
      <c r="C142" t="s">
        <v>22</v>
      </c>
      <c r="D142">
        <v>-1</v>
      </c>
    </row>
    <row r="143" spans="2:4">
      <c r="B143" s="1" t="s">
        <v>54</v>
      </c>
    </row>
    <row r="144" spans="2:4">
      <c r="B144" s="1" t="s">
        <v>324</v>
      </c>
    </row>
    <row r="145" spans="2:4">
      <c r="B145" s="1" t="s">
        <v>21</v>
      </c>
      <c r="C145" t="s">
        <v>22</v>
      </c>
      <c r="D145" t="s">
        <v>344</v>
      </c>
    </row>
    <row r="146" spans="2:4">
      <c r="B146" s="1" t="s">
        <v>24</v>
      </c>
      <c r="C146" t="s">
        <v>22</v>
      </c>
      <c r="D146">
        <v>1</v>
      </c>
    </row>
    <row r="147" spans="2:4">
      <c r="B147" s="1" t="s">
        <v>28</v>
      </c>
    </row>
    <row r="148" spans="2:4">
      <c r="B148" s="1" t="s">
        <v>324</v>
      </c>
    </row>
    <row r="149" spans="2:4">
      <c r="B149" s="1" t="s">
        <v>21</v>
      </c>
      <c r="C149" t="s">
        <v>22</v>
      </c>
      <c r="D149" t="s">
        <v>344</v>
      </c>
    </row>
    <row r="150" spans="2:4">
      <c r="B150" s="1" t="s">
        <v>24</v>
      </c>
      <c r="C150" t="s">
        <v>22</v>
      </c>
      <c r="D150">
        <v>-1</v>
      </c>
    </row>
    <row r="151" spans="2:4">
      <c r="B151" s="1" t="s">
        <v>57</v>
      </c>
    </row>
    <row r="152" spans="2:4">
      <c r="B152" s="1" t="s">
        <v>325</v>
      </c>
    </row>
    <row r="153" spans="2:4">
      <c r="B153" s="1" t="s">
        <v>21</v>
      </c>
      <c r="C153" t="s">
        <v>22</v>
      </c>
      <c r="D153" t="s">
        <v>345</v>
      </c>
    </row>
    <row r="154" spans="2:4">
      <c r="B154" s="1" t="s">
        <v>24</v>
      </c>
      <c r="C154" t="s">
        <v>22</v>
      </c>
      <c r="D154">
        <v>1</v>
      </c>
    </row>
    <row r="155" spans="2:4">
      <c r="B155" s="1" t="s">
        <v>73</v>
      </c>
    </row>
    <row r="156" spans="2:4">
      <c r="B156" s="1" t="s">
        <v>325</v>
      </c>
    </row>
    <row r="157" spans="2:4">
      <c r="B157" s="1" t="s">
        <v>21</v>
      </c>
      <c r="C157" t="s">
        <v>22</v>
      </c>
      <c r="D157" t="s">
        <v>345</v>
      </c>
    </row>
    <row r="158" spans="2:4">
      <c r="B158" s="1" t="s">
        <v>24</v>
      </c>
      <c r="C158" t="s">
        <v>22</v>
      </c>
      <c r="D158">
        <v>-1</v>
      </c>
    </row>
    <row r="159" spans="2:4">
      <c r="B159" s="1" t="s">
        <v>160</v>
      </c>
    </row>
    <row r="160" spans="2:4">
      <c r="B160" s="1" t="s">
        <v>325</v>
      </c>
    </row>
    <row r="161" spans="2:4">
      <c r="B161" s="1" t="s">
        <v>21</v>
      </c>
      <c r="C161" t="s">
        <v>22</v>
      </c>
      <c r="D161" t="s">
        <v>345</v>
      </c>
    </row>
    <row r="162" spans="2:4">
      <c r="B162" s="1" t="s">
        <v>24</v>
      </c>
      <c r="C162" t="s">
        <v>22</v>
      </c>
      <c r="D162">
        <v>-1</v>
      </c>
    </row>
    <row r="163" spans="2:4">
      <c r="B163" s="1" t="s">
        <v>82</v>
      </c>
    </row>
    <row r="164" spans="2:4">
      <c r="B164" s="1" t="s">
        <v>325</v>
      </c>
    </row>
    <row r="165" spans="2:4">
      <c r="B165" s="1" t="s">
        <v>21</v>
      </c>
      <c r="C165" t="s">
        <v>22</v>
      </c>
      <c r="D165" t="s">
        <v>345</v>
      </c>
    </row>
    <row r="166" spans="2:4">
      <c r="B166" s="1" t="s">
        <v>24</v>
      </c>
      <c r="C166" t="s">
        <v>22</v>
      </c>
      <c r="D166">
        <v>1</v>
      </c>
    </row>
    <row r="167" spans="2:4">
      <c r="B167" s="1" t="s">
        <v>79</v>
      </c>
    </row>
    <row r="168" spans="2:4">
      <c r="B168" s="1" t="s">
        <v>325</v>
      </c>
    </row>
    <row r="169" spans="2:4">
      <c r="B169" s="1" t="s">
        <v>21</v>
      </c>
      <c r="C169" t="s">
        <v>22</v>
      </c>
      <c r="D169" t="s">
        <v>345</v>
      </c>
    </row>
    <row r="170" spans="2:4">
      <c r="B170" s="1" t="s">
        <v>24</v>
      </c>
      <c r="C170" t="s">
        <v>22</v>
      </c>
      <c r="D170">
        <v>-1</v>
      </c>
    </row>
    <row r="171" spans="2:4">
      <c r="B171" s="1" t="s">
        <v>56</v>
      </c>
    </row>
    <row r="172" spans="2:4">
      <c r="B172" s="1" t="s">
        <v>326</v>
      </c>
    </row>
    <row r="173" spans="2:4">
      <c r="B173" s="1" t="s">
        <v>21</v>
      </c>
      <c r="C173" t="s">
        <v>22</v>
      </c>
      <c r="D173" t="s">
        <v>346</v>
      </c>
    </row>
    <row r="174" spans="2:4">
      <c r="B174" s="1" t="s">
        <v>24</v>
      </c>
      <c r="C174" t="s">
        <v>22</v>
      </c>
      <c r="D174">
        <v>-1</v>
      </c>
    </row>
    <row r="175" spans="2:4">
      <c r="B175" s="1" t="s">
        <v>89</v>
      </c>
    </row>
    <row r="176" spans="2:4">
      <c r="B176" s="1" t="s">
        <v>327</v>
      </c>
    </row>
    <row r="177" spans="2:5">
      <c r="B177" s="1" t="s">
        <v>21</v>
      </c>
      <c r="C177" t="s">
        <v>22</v>
      </c>
      <c r="D177" t="s">
        <v>347</v>
      </c>
    </row>
    <row r="178" spans="2:5">
      <c r="B178" s="1" t="s">
        <v>24</v>
      </c>
      <c r="C178" t="s">
        <v>22</v>
      </c>
      <c r="D178">
        <v>-1</v>
      </c>
      <c r="E178" t="s">
        <v>34</v>
      </c>
    </row>
    <row r="179" spans="2:5">
      <c r="B179" s="1" t="s">
        <v>327</v>
      </c>
    </row>
    <row r="180" spans="2:5">
      <c r="B180" s="1" t="s">
        <v>21</v>
      </c>
      <c r="C180" t="s">
        <v>22</v>
      </c>
      <c r="D180" t="s">
        <v>347</v>
      </c>
    </row>
    <row r="181" spans="2:5">
      <c r="B181" s="1" t="s">
        <v>24</v>
      </c>
      <c r="C181" t="s">
        <v>22</v>
      </c>
      <c r="D181">
        <v>1</v>
      </c>
      <c r="E181" t="s">
        <v>27</v>
      </c>
    </row>
    <row r="182" spans="2:5">
      <c r="B182" s="1" t="s">
        <v>327</v>
      </c>
    </row>
    <row r="183" spans="2:5">
      <c r="B183" s="1" t="s">
        <v>21</v>
      </c>
      <c r="C183" t="s">
        <v>22</v>
      </c>
      <c r="D183" t="s">
        <v>347</v>
      </c>
    </row>
    <row r="184" spans="2:5">
      <c r="B184" s="1" t="s">
        <v>24</v>
      </c>
      <c r="C184" t="s">
        <v>22</v>
      </c>
      <c r="D184">
        <v>-1</v>
      </c>
    </row>
    <row r="185" spans="2:5">
      <c r="B185" s="1" t="s">
        <v>199</v>
      </c>
    </row>
    <row r="186" spans="2:5">
      <c r="B186" s="1" t="s">
        <v>327</v>
      </c>
    </row>
    <row r="187" spans="2:5">
      <c r="B187" s="1" t="s">
        <v>21</v>
      </c>
      <c r="C187" t="s">
        <v>22</v>
      </c>
      <c r="D187" t="s">
        <v>348</v>
      </c>
    </row>
    <row r="188" spans="2:5">
      <c r="B188" s="1" t="s">
        <v>24</v>
      </c>
      <c r="C188" t="s">
        <v>22</v>
      </c>
      <c r="D188">
        <v>-1</v>
      </c>
    </row>
    <row r="189" spans="2:5">
      <c r="B189" s="1" t="s">
        <v>90</v>
      </c>
    </row>
    <row r="190" spans="2:5">
      <c r="B190" s="1" t="s">
        <v>328</v>
      </c>
    </row>
    <row r="191" spans="2:5">
      <c r="B191" s="1" t="s">
        <v>21</v>
      </c>
      <c r="C191" t="s">
        <v>22</v>
      </c>
      <c r="D191" t="s">
        <v>349</v>
      </c>
    </row>
    <row r="192" spans="2:5">
      <c r="B192" s="1" t="s">
        <v>24</v>
      </c>
      <c r="C192" t="s">
        <v>22</v>
      </c>
      <c r="D192">
        <v>-1</v>
      </c>
      <c r="E192" t="s">
        <v>78</v>
      </c>
    </row>
    <row r="193" spans="2:5">
      <c r="B193" s="1" t="s">
        <v>329</v>
      </c>
    </row>
    <row r="194" spans="2:5">
      <c r="B194" s="1" t="s">
        <v>21</v>
      </c>
      <c r="C194" t="s">
        <v>22</v>
      </c>
      <c r="D194" t="s">
        <v>350</v>
      </c>
    </row>
    <row r="195" spans="2:5">
      <c r="B195" s="1" t="s">
        <v>24</v>
      </c>
      <c r="C195" t="s">
        <v>22</v>
      </c>
      <c r="D195">
        <v>1</v>
      </c>
    </row>
    <row r="196" spans="2:5">
      <c r="B196" s="1" t="s">
        <v>75</v>
      </c>
    </row>
    <row r="197" spans="2:5">
      <c r="B197" s="1" t="s">
        <v>329</v>
      </c>
    </row>
    <row r="198" spans="2:5">
      <c r="B198" s="1" t="s">
        <v>21</v>
      </c>
      <c r="C198" t="s">
        <v>22</v>
      </c>
      <c r="D198" t="s">
        <v>350</v>
      </c>
    </row>
    <row r="199" spans="2:5">
      <c r="B199" s="1" t="s">
        <v>24</v>
      </c>
      <c r="C199" t="s">
        <v>22</v>
      </c>
      <c r="D199">
        <v>1</v>
      </c>
      <c r="E199" t="s">
        <v>87</v>
      </c>
    </row>
    <row r="200" spans="2:5">
      <c r="B200" s="1" t="s">
        <v>330</v>
      </c>
    </row>
    <row r="201" spans="2:5">
      <c r="B201" s="1" t="s">
        <v>21</v>
      </c>
      <c r="C201" t="s">
        <v>22</v>
      </c>
      <c r="D201" t="s">
        <v>351</v>
      </c>
    </row>
    <row r="202" spans="2:5">
      <c r="B202" s="1" t="s">
        <v>24</v>
      </c>
      <c r="C202" t="s">
        <v>22</v>
      </c>
      <c r="D202">
        <v>1</v>
      </c>
      <c r="E202" t="s">
        <v>62</v>
      </c>
    </row>
    <row r="203" spans="2:5">
      <c r="B203" s="1" t="s">
        <v>330</v>
      </c>
    </row>
    <row r="204" spans="2:5">
      <c r="B204" s="1" t="s">
        <v>21</v>
      </c>
      <c r="C204" t="s">
        <v>22</v>
      </c>
      <c r="D204" t="s">
        <v>351</v>
      </c>
    </row>
    <row r="205" spans="2:5">
      <c r="B205" s="1" t="s">
        <v>24</v>
      </c>
      <c r="C205" t="s">
        <v>22</v>
      </c>
      <c r="D205">
        <v>-1</v>
      </c>
    </row>
    <row r="206" spans="2:5">
      <c r="B206" s="1" t="s">
        <v>205</v>
      </c>
    </row>
    <row r="207" spans="2:5">
      <c r="B207" s="1" t="s">
        <v>331</v>
      </c>
    </row>
    <row r="208" spans="2:5">
      <c r="B208" s="1" t="s">
        <v>21</v>
      </c>
      <c r="C208" t="s">
        <v>22</v>
      </c>
      <c r="D208" t="s">
        <v>352</v>
      </c>
    </row>
    <row r="209" spans="2:5">
      <c r="B209" s="1" t="s">
        <v>24</v>
      </c>
      <c r="C209" t="s">
        <v>22</v>
      </c>
      <c r="D209">
        <v>-1</v>
      </c>
      <c r="E209" t="s">
        <v>36</v>
      </c>
    </row>
    <row r="210" spans="2:5">
      <c r="B210" s="1" t="s">
        <v>331</v>
      </c>
    </row>
    <row r="211" spans="2:5">
      <c r="B211" s="1" t="s">
        <v>21</v>
      </c>
      <c r="C211" t="s">
        <v>22</v>
      </c>
      <c r="D211" t="s">
        <v>353</v>
      </c>
    </row>
    <row r="212" spans="2:5">
      <c r="B212" s="1" t="s">
        <v>24</v>
      </c>
      <c r="C212" t="s">
        <v>22</v>
      </c>
      <c r="D212">
        <v>1</v>
      </c>
    </row>
    <row r="213" spans="2:5">
      <c r="B213" s="1" t="s">
        <v>354</v>
      </c>
      <c r="C213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V210"/>
  <sheetViews>
    <sheetView workbookViewId="0">
      <selection activeCell="U1" sqref="U1:V1048576"/>
    </sheetView>
  </sheetViews>
  <sheetFormatPr defaultRowHeight="15"/>
  <sheetData>
    <row r="2" spans="2:22">
      <c r="B2" s="1" t="s">
        <v>355</v>
      </c>
      <c r="I2" t="s">
        <v>705</v>
      </c>
      <c r="J2" t="s">
        <v>704</v>
      </c>
      <c r="K2" t="s">
        <v>702</v>
      </c>
      <c r="L2" t="s">
        <v>703</v>
      </c>
      <c r="M2" t="s">
        <v>700</v>
      </c>
      <c r="N2" t="s">
        <v>701</v>
      </c>
      <c r="P2" t="s">
        <v>704</v>
      </c>
      <c r="Q2" t="s">
        <v>731</v>
      </c>
      <c r="R2" t="s">
        <v>702</v>
      </c>
      <c r="S2" t="s">
        <v>703</v>
      </c>
      <c r="T2" t="s">
        <v>730</v>
      </c>
      <c r="U2" t="s">
        <v>800</v>
      </c>
      <c r="V2" t="s">
        <v>801</v>
      </c>
    </row>
    <row r="3" spans="2:22">
      <c r="B3" s="1" t="s">
        <v>21</v>
      </c>
      <c r="C3" t="s">
        <v>22</v>
      </c>
      <c r="D3" t="s">
        <v>376</v>
      </c>
      <c r="I3">
        <v>2</v>
      </c>
      <c r="J3">
        <v>1</v>
      </c>
      <c r="K3" t="str" cm="1">
        <f t="array" aca="1" ref="K3" ca="1">RIGHT(INDIRECT("B"&amp;I3),9)</f>
        <v xml:space="preserve">  0.03753</v>
      </c>
      <c r="L3" t="str" cm="1">
        <f t="array" aca="1" ref="L3" ca="1">RIGHT(INDIRECT("D"&amp;I3+1),9)</f>
        <v xml:space="preserve"> 0.962332</v>
      </c>
      <c r="M3">
        <f>D4</f>
        <v>0</v>
      </c>
      <c r="N3" t="str">
        <f>E4</f>
        <v xml:space="preserve"> None]</v>
      </c>
      <c r="P3">
        <f>J3</f>
        <v>1</v>
      </c>
      <c r="Q3" t="s">
        <v>732</v>
      </c>
      <c r="R3">
        <f ca="1">_xlfn.NUMBERVALUE(K3)</f>
        <v>3.7530000000000001E-2</v>
      </c>
      <c r="S3">
        <f ca="1">_xlfn.NUMBERVALUE(L3)</f>
        <v>0.96233199999999997</v>
      </c>
      <c r="T3">
        <f>M3</f>
        <v>0</v>
      </c>
    </row>
    <row r="4" spans="2:22">
      <c r="B4" s="1" t="s">
        <v>24</v>
      </c>
      <c r="C4" t="s">
        <v>22</v>
      </c>
      <c r="D4">
        <v>0</v>
      </c>
      <c r="E4" t="s">
        <v>25</v>
      </c>
      <c r="G4">
        <v>3</v>
      </c>
      <c r="H4">
        <v>3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0.036871</v>
      </c>
      <c r="L4" t="str" cm="1">
        <f t="array" aca="1" ref="L4" ca="1">RIGHT(INDIRECT("D"&amp;I4+1),9)</f>
        <v xml:space="preserve"> 0.962991</v>
      </c>
      <c r="M4" cm="1">
        <f t="array" aca="1" ref="M4" ca="1">INDIRECT("D"&amp;I4+2)</f>
        <v>-1</v>
      </c>
      <c r="N4" t="str" cm="1">
        <f t="array" aca="1" ref="N4" ca="1">INDIRECT(IF(H4=2,"E","B")&amp;I4+H4)</f>
        <v xml:space="preserve">        'Sfc']</v>
      </c>
      <c r="P4">
        <f t="shared" ref="P4:P59" si="1">J4</f>
        <v>2</v>
      </c>
      <c r="Q4" s="6" t="str">
        <f ca="1">MID(N4,FIND("'",N4)+1,FIND("'",N4,FIND("'",N4)+1)-FIND("'",N4)-1)</f>
        <v>Sfc</v>
      </c>
      <c r="R4">
        <f t="shared" ref="R4:S59" ca="1" si="2">_xlfn.NUMBERVALUE(K4)</f>
        <v>3.6871000000000001E-2</v>
      </c>
      <c r="S4">
        <f t="shared" ca="1" si="2"/>
        <v>0.96299100000000004</v>
      </c>
      <c r="T4">
        <f t="shared" ref="T4:T59" ca="1" si="3">M4</f>
        <v>-1</v>
      </c>
      <c r="U4">
        <f ca="1">T4*(R4-R3)/(2/3)</f>
        <v>9.884999999999998E-4</v>
      </c>
      <c r="V4">
        <f ca="1">U4*(S4-S3)/(2/3)</f>
        <v>9.7713225000011289E-7</v>
      </c>
    </row>
    <row r="5" spans="2:22">
      <c r="B5" s="1" t="s">
        <v>356</v>
      </c>
      <c r="G5">
        <f>IF(H4=2,3,4)</f>
        <v>4</v>
      </c>
      <c r="H5">
        <v>3</v>
      </c>
      <c r="I5">
        <f t="shared" ref="I5:I59" si="4">I4+G5</f>
        <v>9</v>
      </c>
      <c r="J5">
        <f t="shared" si="0"/>
        <v>3</v>
      </c>
      <c r="K5" t="str" cm="1">
        <f t="array" aca="1" ref="K5" ca="1">RIGHT(INDIRECT("B"&amp;I5),9)</f>
        <v xml:space="preserve"> 0.036871</v>
      </c>
      <c r="L5" t="str" cm="1">
        <f t="array" aca="1" ref="L5" ca="1">RIGHT(INDIRECT("D"&amp;I5+1),9)</f>
        <v xml:space="preserve"> 0.962991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       'kcw']</v>
      </c>
      <c r="P5">
        <f t="shared" si="1"/>
        <v>3</v>
      </c>
      <c r="Q5" s="6" t="str">
        <f t="shared" ref="Q5:Q59" ca="1" si="5">MID(N5,FIND("'",N5)+1,FIND("'",N5,FIND("'",N5)+1)-FIND("'",N5)-1)</f>
        <v>kcw</v>
      </c>
      <c r="R5">
        <f t="shared" ca="1" si="2"/>
        <v>3.6871000000000001E-2</v>
      </c>
      <c r="S5">
        <f t="shared" ca="1" si="2"/>
        <v>0.96299100000000004</v>
      </c>
      <c r="T5">
        <f t="shared" ca="1" si="3"/>
        <v>-1</v>
      </c>
      <c r="U5">
        <f t="shared" ref="U5:V20" ca="1" si="6">T5*(R5-R4)/(2/3)</f>
        <v>0</v>
      </c>
      <c r="V5">
        <f t="shared" ca="1" si="6"/>
        <v>0</v>
      </c>
    </row>
    <row r="6" spans="2:22">
      <c r="B6" s="1" t="s">
        <v>21</v>
      </c>
      <c r="C6" t="s">
        <v>22</v>
      </c>
      <c r="D6" t="s">
        <v>377</v>
      </c>
      <c r="G6">
        <f t="shared" ref="G6:G59" si="7">IF(H5=2,3,4)</f>
        <v>4</v>
      </c>
      <c r="H6">
        <v>3</v>
      </c>
      <c r="I6">
        <f t="shared" si="4"/>
        <v>13</v>
      </c>
      <c r="J6">
        <f t="shared" si="0"/>
        <v>4</v>
      </c>
      <c r="K6" t="str" cm="1">
        <f t="array" aca="1" ref="K6" ca="1">RIGHT(INDIRECT("B"&amp;I6),9)</f>
        <v xml:space="preserve"> 0.036871</v>
      </c>
      <c r="L6" t="str" cm="1">
        <f t="array" aca="1" ref="L6" ca="1">RIGHT(INDIRECT("D"&amp;I6+1),9)</f>
        <v xml:space="preserve"> 0.962991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'Ifw']</v>
      </c>
      <c r="P6">
        <f t="shared" si="1"/>
        <v>4</v>
      </c>
      <c r="Q6" s="6" t="str">
        <f t="shared" ca="1" si="5"/>
        <v>Ifw</v>
      </c>
      <c r="R6">
        <f t="shared" ca="1" si="2"/>
        <v>3.6871000000000001E-2</v>
      </c>
      <c r="S6">
        <f t="shared" ca="1" si="2"/>
        <v>0.96299100000000004</v>
      </c>
      <c r="T6">
        <f t="shared" ca="1" si="3"/>
        <v>-1</v>
      </c>
      <c r="U6">
        <f t="shared" ca="1" si="6"/>
        <v>0</v>
      </c>
      <c r="V6">
        <f t="shared" ca="1" si="6"/>
        <v>0</v>
      </c>
    </row>
    <row r="7" spans="2:22">
      <c r="B7" s="1" t="s">
        <v>24</v>
      </c>
      <c r="C7" t="s">
        <v>22</v>
      </c>
      <c r="D7">
        <v>-1</v>
      </c>
      <c r="G7">
        <f t="shared" si="7"/>
        <v>4</v>
      </c>
      <c r="H7">
        <v>3</v>
      </c>
      <c r="I7">
        <f t="shared" si="4"/>
        <v>17</v>
      </c>
      <c r="J7">
        <f t="shared" si="0"/>
        <v>5</v>
      </c>
      <c r="K7" t="str" cm="1">
        <f t="array" aca="1" ref="K7" ca="1">RIGHT(INDIRECT("B"&amp;I7),9)</f>
        <v xml:space="preserve"> 0.036871</v>
      </c>
      <c r="L7" t="str" cm="1">
        <f t="array" aca="1" ref="L7" ca="1">RIGHT(INDIRECT("D"&amp;I7+1),9)</f>
        <v xml:space="preserve"> 0.962991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       'Kn2']</v>
      </c>
      <c r="P7">
        <f t="shared" si="1"/>
        <v>5</v>
      </c>
      <c r="Q7" s="6" t="str">
        <f t="shared" ca="1" si="5"/>
        <v>Kn2</v>
      </c>
      <c r="R7">
        <f t="shared" ca="1" si="2"/>
        <v>3.6871000000000001E-2</v>
      </c>
      <c r="S7">
        <f t="shared" ca="1" si="2"/>
        <v>0.96299100000000004</v>
      </c>
      <c r="T7">
        <f t="shared" ca="1" si="3"/>
        <v>-1</v>
      </c>
      <c r="U7">
        <f t="shared" ca="1" si="6"/>
        <v>0</v>
      </c>
      <c r="V7">
        <f t="shared" ca="1" si="6"/>
        <v>0</v>
      </c>
    </row>
    <row r="8" spans="2:22">
      <c r="B8" s="1" t="s">
        <v>154</v>
      </c>
      <c r="G8">
        <f t="shared" si="7"/>
        <v>4</v>
      </c>
      <c r="H8">
        <v>3</v>
      </c>
      <c r="I8">
        <f t="shared" si="4"/>
        <v>21</v>
      </c>
      <c r="J8">
        <f t="shared" si="0"/>
        <v>6</v>
      </c>
      <c r="K8" t="str" cm="1">
        <f t="array" aca="1" ref="K8" ca="1">RIGHT(INDIRECT("B"&amp;I8),9)</f>
        <v xml:space="preserve"> 0.036871</v>
      </c>
      <c r="L8" t="str" cm="1">
        <f t="array" aca="1" ref="L8" ca="1">RIGHT(INDIRECT("D"&amp;I8+1),9)</f>
        <v xml:space="preserve"> 0.962991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       'Beta']</v>
      </c>
      <c r="P8">
        <f t="shared" si="1"/>
        <v>6</v>
      </c>
      <c r="Q8" s="6" t="str">
        <f t="shared" ca="1" si="5"/>
        <v>Beta</v>
      </c>
      <c r="R8">
        <f t="shared" ca="1" si="2"/>
        <v>3.6871000000000001E-2</v>
      </c>
      <c r="S8">
        <f t="shared" ca="1" si="2"/>
        <v>0.96299100000000004</v>
      </c>
      <c r="T8">
        <f t="shared" ca="1" si="3"/>
        <v>1</v>
      </c>
      <c r="U8">
        <f t="shared" ca="1" si="6"/>
        <v>0</v>
      </c>
      <c r="V8">
        <f t="shared" ca="1" si="6"/>
        <v>0</v>
      </c>
    </row>
    <row r="9" spans="2:22">
      <c r="B9" s="1" t="s">
        <v>356</v>
      </c>
      <c r="G9">
        <f t="shared" si="7"/>
        <v>4</v>
      </c>
      <c r="H9">
        <v>3</v>
      </c>
      <c r="I9">
        <f t="shared" si="4"/>
        <v>25</v>
      </c>
      <c r="J9">
        <f t="shared" si="0"/>
        <v>7</v>
      </c>
      <c r="K9" t="str" cm="1">
        <f t="array" aca="1" ref="K9" ca="1">RIGHT(INDIRECT("B"&amp;I9),9)</f>
        <v xml:space="preserve"> 0.036871</v>
      </c>
      <c r="L9" t="str" cm="1">
        <f t="array" aca="1" ref="L9" ca="1">RIGHT(INDIRECT("D"&amp;I9+1),9)</f>
        <v xml:space="preserve"> 0.962991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'kmw']</v>
      </c>
      <c r="P9">
        <f t="shared" si="1"/>
        <v>7</v>
      </c>
      <c r="Q9" s="6" t="str">
        <f t="shared" ca="1" si="5"/>
        <v>kmw</v>
      </c>
      <c r="R9">
        <f t="shared" ca="1" si="2"/>
        <v>3.6871000000000001E-2</v>
      </c>
      <c r="S9">
        <f t="shared" ca="1" si="2"/>
        <v>0.96299100000000004</v>
      </c>
      <c r="T9">
        <f t="shared" ca="1" si="3"/>
        <v>-1</v>
      </c>
      <c r="U9">
        <f t="shared" ca="1" si="6"/>
        <v>0</v>
      </c>
      <c r="V9">
        <f t="shared" ca="1" si="6"/>
        <v>0</v>
      </c>
    </row>
    <row r="10" spans="2:22">
      <c r="B10" s="1" t="s">
        <v>21</v>
      </c>
      <c r="C10" t="s">
        <v>22</v>
      </c>
      <c r="D10" t="s">
        <v>377</v>
      </c>
      <c r="G10">
        <f t="shared" si="7"/>
        <v>4</v>
      </c>
      <c r="H10">
        <v>2</v>
      </c>
      <c r="I10">
        <f t="shared" si="4"/>
        <v>29</v>
      </c>
      <c r="J10">
        <f t="shared" si="0"/>
        <v>8</v>
      </c>
      <c r="K10" t="str" cm="1">
        <f t="array" aca="1" ref="K10" ca="1">RIGHT(INDIRECT("B"&amp;I10),9)</f>
        <v xml:space="preserve"> 0.036884</v>
      </c>
      <c r="L10" t="str" cm="1">
        <f t="array" aca="1" ref="L10" ca="1">RIGHT(INDIRECT("D"&amp;I10+1),9)</f>
        <v xml:space="preserve"> 0.962978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'Ss']</v>
      </c>
      <c r="P10">
        <f t="shared" si="1"/>
        <v>8</v>
      </c>
      <c r="Q10" s="6" t="str">
        <f t="shared" ca="1" si="5"/>
        <v>Ss</v>
      </c>
      <c r="R10">
        <f t="shared" ca="1" si="2"/>
        <v>3.6884E-2</v>
      </c>
      <c r="S10">
        <f t="shared" ca="1" si="2"/>
        <v>0.962978</v>
      </c>
      <c r="T10">
        <f t="shared" ca="1" si="3"/>
        <v>1</v>
      </c>
      <c r="U10">
        <f t="shared" ca="1" si="6"/>
        <v>1.9499999999998685E-5</v>
      </c>
      <c r="V10">
        <f t="shared" ca="1" si="6"/>
        <v>-3.8025000000116648E-10</v>
      </c>
    </row>
    <row r="11" spans="2:22">
      <c r="B11" s="1" t="s">
        <v>24</v>
      </c>
      <c r="C11" t="s">
        <v>22</v>
      </c>
      <c r="D11">
        <v>-1</v>
      </c>
      <c r="G11">
        <f t="shared" si="7"/>
        <v>3</v>
      </c>
      <c r="H11">
        <v>2</v>
      </c>
      <c r="I11">
        <f t="shared" si="4"/>
        <v>32</v>
      </c>
      <c r="J11">
        <f t="shared" si="0"/>
        <v>9</v>
      </c>
      <c r="K11" t="str" cm="1">
        <f t="array" aca="1" ref="K11" ca="1">RIGHT(INDIRECT("B"&amp;I11),9)</f>
        <v xml:space="preserve"> 0.036884</v>
      </c>
      <c r="L11" t="str" cm="1">
        <f t="array" aca="1" ref="L11" ca="1">RIGHT(INDIRECT("D"&amp;I11+1),9)</f>
        <v xml:space="preserve"> 0.962978</v>
      </c>
      <c r="M11" cm="1">
        <f t="array" aca="1" ref="M11" ca="1">INDIRECT("D"&amp;I11+2)</f>
        <v>1</v>
      </c>
      <c r="N11" t="str" cm="1">
        <f t="array" aca="1" ref="N11" ca="1">INDIRECT(IF(H11=2,"E","B")&amp;I11+H11)</f>
        <v xml:space="preserve"> 'Udx']</v>
      </c>
      <c r="P11">
        <f t="shared" si="1"/>
        <v>9</v>
      </c>
      <c r="Q11" s="6" t="str">
        <f t="shared" ca="1" si="5"/>
        <v>Udx</v>
      </c>
      <c r="R11">
        <f t="shared" ca="1" si="2"/>
        <v>3.6884E-2</v>
      </c>
      <c r="S11">
        <f t="shared" ca="1" si="2"/>
        <v>0.962978</v>
      </c>
      <c r="T11">
        <f t="shared" ca="1" si="3"/>
        <v>1</v>
      </c>
      <c r="U11">
        <f t="shared" ca="1" si="6"/>
        <v>0</v>
      </c>
      <c r="V11">
        <f t="shared" ca="1" si="6"/>
        <v>0</v>
      </c>
    </row>
    <row r="12" spans="2:22">
      <c r="B12" s="1" t="s">
        <v>51</v>
      </c>
      <c r="G12">
        <f t="shared" si="7"/>
        <v>3</v>
      </c>
      <c r="H12">
        <v>3</v>
      </c>
      <c r="I12">
        <f t="shared" si="4"/>
        <v>35</v>
      </c>
      <c r="J12">
        <f t="shared" si="0"/>
        <v>10</v>
      </c>
      <c r="K12" t="str" cm="1">
        <f t="array" aca="1" ref="K12" ca="1">RIGHT(INDIRECT("B"&amp;I12),9)</f>
        <v xml:space="preserve"> 0.036884</v>
      </c>
      <c r="L12" t="str" cm="1">
        <f t="array" aca="1" ref="L12" ca="1">RIGHT(INDIRECT("D"&amp;I12+1),9)</f>
        <v xml:space="preserve"> 0.962978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       'VFrootcyl']</v>
      </c>
      <c r="P12">
        <f t="shared" si="1"/>
        <v>10</v>
      </c>
      <c r="Q12" s="6" t="str">
        <f t="shared" ca="1" si="5"/>
        <v>VFrootcyl</v>
      </c>
      <c r="R12">
        <f t="shared" ca="1" si="2"/>
        <v>3.6884E-2</v>
      </c>
      <c r="S12">
        <f t="shared" ca="1" si="2"/>
        <v>0.962978</v>
      </c>
      <c r="T12">
        <f t="shared" ca="1" si="3"/>
        <v>-1</v>
      </c>
      <c r="U12">
        <f t="shared" ca="1" si="6"/>
        <v>0</v>
      </c>
      <c r="V12">
        <f t="shared" ca="1" si="6"/>
        <v>0</v>
      </c>
    </row>
    <row r="13" spans="2:22">
      <c r="B13" s="1" t="s">
        <v>356</v>
      </c>
      <c r="G13">
        <f t="shared" si="7"/>
        <v>4</v>
      </c>
      <c r="H13">
        <v>3</v>
      </c>
      <c r="I13">
        <f t="shared" si="4"/>
        <v>39</v>
      </c>
      <c r="J13">
        <f t="shared" si="0"/>
        <v>11</v>
      </c>
      <c r="K13" t="str" cm="1">
        <f t="array" aca="1" ref="K13" ca="1">RIGHT(INDIRECT("B"&amp;I13),9)</f>
        <v xml:space="preserve"> 0.036884</v>
      </c>
      <c r="L13" t="str" cm="1">
        <f t="array" aca="1" ref="L13" ca="1">RIGHT(INDIRECT("D"&amp;I13+1),9)</f>
        <v xml:space="preserve"> 0.962978</v>
      </c>
      <c r="M13" cm="1">
        <f t="array" aca="1" ref="M13" ca="1">INDIRECT("D"&amp;I13+2)</f>
        <v>-1</v>
      </c>
      <c r="N13" t="str" cm="1">
        <f t="array" aca="1" ref="N13" ca="1">INDIRECT(IF(H13=2,"E","B")&amp;I13+H13)</f>
        <v xml:space="preserve">        'lamb']</v>
      </c>
      <c r="P13">
        <f t="shared" si="1"/>
        <v>11</v>
      </c>
      <c r="Q13" s="6" t="str">
        <f t="shared" ca="1" si="5"/>
        <v>lamb</v>
      </c>
      <c r="R13">
        <f t="shared" ca="1" si="2"/>
        <v>3.6884E-2</v>
      </c>
      <c r="S13">
        <f t="shared" ca="1" si="2"/>
        <v>0.962978</v>
      </c>
      <c r="T13">
        <f t="shared" ca="1" si="3"/>
        <v>-1</v>
      </c>
      <c r="U13">
        <f t="shared" ca="1" si="6"/>
        <v>0</v>
      </c>
      <c r="V13">
        <f t="shared" ca="1" si="6"/>
        <v>0</v>
      </c>
    </row>
    <row r="14" spans="2:22">
      <c r="B14" s="1" t="s">
        <v>21</v>
      </c>
      <c r="C14" t="s">
        <v>22</v>
      </c>
      <c r="D14" t="s">
        <v>377</v>
      </c>
      <c r="G14">
        <f t="shared" si="7"/>
        <v>4</v>
      </c>
      <c r="H14">
        <v>3</v>
      </c>
      <c r="I14">
        <f t="shared" si="4"/>
        <v>43</v>
      </c>
      <c r="J14">
        <f t="shared" si="0"/>
        <v>12</v>
      </c>
      <c r="K14" t="str" cm="1">
        <f t="array" aca="1" ref="K14" ca="1">RIGHT(INDIRECT("B"&amp;I14),9)</f>
        <v xml:space="preserve"> 0.402004</v>
      </c>
      <c r="L14" t="str" cm="1">
        <f t="array" aca="1" ref="L14" ca="1">RIGHT(INDIRECT("D"&amp;I14+1),9)</f>
        <v xml:space="preserve"> 0.597849</v>
      </c>
      <c r="M14" cm="1">
        <f t="array" aca="1" ref="M14" ca="1">INDIRECT("D"&amp;I14+2)</f>
        <v>-1</v>
      </c>
      <c r="N14" t="str" cm="1">
        <f t="array" aca="1" ref="N14" ca="1">INDIRECT(IF(H14=2,"E","B")&amp;I14+H14)</f>
        <v xml:space="preserve">        'Koc']</v>
      </c>
      <c r="P14">
        <f t="shared" si="1"/>
        <v>12</v>
      </c>
      <c r="Q14" s="6" t="str">
        <f t="shared" ca="1" si="5"/>
        <v>Koc</v>
      </c>
      <c r="R14">
        <f t="shared" ca="1" si="2"/>
        <v>0.40200399999999997</v>
      </c>
      <c r="S14">
        <f t="shared" ca="1" si="2"/>
        <v>0.59784899999999996</v>
      </c>
      <c r="T14">
        <f t="shared" ca="1" si="3"/>
        <v>-1</v>
      </c>
      <c r="U14">
        <f t="shared" ca="1" si="6"/>
        <v>-0.54768000000000006</v>
      </c>
      <c r="V14">
        <f t="shared" ca="1" si="6"/>
        <v>0.2999607760800001</v>
      </c>
    </row>
    <row r="15" spans="2:22">
      <c r="B15" s="1" t="s">
        <v>24</v>
      </c>
      <c r="C15" t="s">
        <v>22</v>
      </c>
      <c r="D15">
        <v>-1</v>
      </c>
      <c r="G15">
        <f t="shared" si="7"/>
        <v>4</v>
      </c>
      <c r="H15">
        <v>3</v>
      </c>
      <c r="I15">
        <f t="shared" si="4"/>
        <v>47</v>
      </c>
      <c r="J15">
        <f t="shared" si="0"/>
        <v>13</v>
      </c>
      <c r="K15" t="str" cm="1">
        <f t="array" aca="1" ref="K15" ca="1">RIGHT(INDIRECT("B"&amp;I15),9)</f>
        <v xml:space="preserve"> 0.402004</v>
      </c>
      <c r="L15" t="str" cm="1">
        <f t="array" aca="1" ref="L15" ca="1">RIGHT(INDIRECT("D"&amp;I15+1),9)</f>
        <v xml:space="preserve"> 0.597849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       'Ytopsoil']</v>
      </c>
      <c r="P15">
        <f t="shared" si="1"/>
        <v>13</v>
      </c>
      <c r="Q15" s="6" t="str">
        <f t="shared" ca="1" si="5"/>
        <v>Ytopsoil</v>
      </c>
      <c r="R15">
        <f t="shared" ca="1" si="2"/>
        <v>0.40200399999999997</v>
      </c>
      <c r="S15">
        <f t="shared" ca="1" si="2"/>
        <v>0.59784899999999996</v>
      </c>
      <c r="T15">
        <f t="shared" ca="1" si="3"/>
        <v>1</v>
      </c>
      <c r="U15">
        <f t="shared" ca="1" si="6"/>
        <v>0</v>
      </c>
      <c r="V15">
        <f t="shared" ca="1" si="6"/>
        <v>0</v>
      </c>
    </row>
    <row r="16" spans="2:22">
      <c r="B16" s="1" t="s">
        <v>65</v>
      </c>
      <c r="G16">
        <f t="shared" si="7"/>
        <v>4</v>
      </c>
      <c r="H16">
        <v>3</v>
      </c>
      <c r="I16">
        <f t="shared" si="4"/>
        <v>51</v>
      </c>
      <c r="J16">
        <f t="shared" si="0"/>
        <v>14</v>
      </c>
      <c r="K16" t="str" cm="1">
        <f t="array" aca="1" ref="K16" ca="1">RIGHT(INDIRECT("B"&amp;I16),9)</f>
        <v xml:space="preserve"> 0.342338</v>
      </c>
      <c r="L16" t="str" cm="1">
        <f t="array" aca="1" ref="L16" ca="1">RIGHT(INDIRECT("D"&amp;I16+1),9)</f>
        <v xml:space="preserve"> 0.657661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       'thetam']</v>
      </c>
      <c r="P16">
        <f t="shared" si="1"/>
        <v>14</v>
      </c>
      <c r="Q16" s="6" t="str">
        <f t="shared" ca="1" si="5"/>
        <v>thetam</v>
      </c>
      <c r="R16">
        <f t="shared" ca="1" si="2"/>
        <v>0.34233799999999998</v>
      </c>
      <c r="S16">
        <f t="shared" ca="1" si="2"/>
        <v>0.65766100000000005</v>
      </c>
      <c r="T16">
        <f t="shared" ca="1" si="3"/>
        <v>1</v>
      </c>
      <c r="U16">
        <f t="shared" ca="1" si="6"/>
        <v>-8.9498999999999995E-2</v>
      </c>
      <c r="V16">
        <f t="shared" ca="1" si="6"/>
        <v>-8.0296712820000123E-3</v>
      </c>
    </row>
    <row r="17" spans="2:22">
      <c r="B17" s="1" t="s">
        <v>356</v>
      </c>
      <c r="G17">
        <f t="shared" si="7"/>
        <v>4</v>
      </c>
      <c r="H17">
        <v>3</v>
      </c>
      <c r="I17">
        <f t="shared" si="4"/>
        <v>55</v>
      </c>
      <c r="J17">
        <f t="shared" si="0"/>
        <v>15</v>
      </c>
      <c r="K17" t="str" cm="1">
        <f t="array" aca="1" ref="K17" ca="1">RIGHT(INDIRECT("B"&amp;I17),9)</f>
        <v xml:space="preserve"> 0.342338</v>
      </c>
      <c r="L17" t="str" cm="1">
        <f t="array" aca="1" ref="L17" ca="1">RIGHT(INDIRECT("D"&amp;I17+1),9)</f>
        <v xml:space="preserve"> 0.657661</v>
      </c>
      <c r="M17" cm="1">
        <f t="array" aca="1" ref="M17" ca="1">INDIRECT("D"&amp;I17+2)</f>
        <v>-1</v>
      </c>
      <c r="N17" t="str" cm="1">
        <f t="array" aca="1" ref="N17" ca="1">INDIRECT(IF(H17=2,"E","B")&amp;I17+H17)</f>
        <v xml:space="preserve">        'AirOHRateConst']</v>
      </c>
      <c r="P17">
        <f t="shared" si="1"/>
        <v>15</v>
      </c>
      <c r="Q17" s="6" t="str">
        <f t="shared" ca="1" si="5"/>
        <v>AirOHRateConst</v>
      </c>
      <c r="R17">
        <f t="shared" ca="1" si="2"/>
        <v>0.34233799999999998</v>
      </c>
      <c r="S17">
        <f t="shared" ca="1" si="2"/>
        <v>0.65766100000000005</v>
      </c>
      <c r="T17">
        <f t="shared" ca="1" si="3"/>
        <v>-1</v>
      </c>
      <c r="U17">
        <f t="shared" ca="1" si="6"/>
        <v>0</v>
      </c>
      <c r="V17">
        <f t="shared" ca="1" si="6"/>
        <v>0</v>
      </c>
    </row>
    <row r="18" spans="2:22">
      <c r="B18" s="1" t="s">
        <v>21</v>
      </c>
      <c r="C18" t="s">
        <v>22</v>
      </c>
      <c r="D18" t="s">
        <v>377</v>
      </c>
      <c r="G18">
        <f t="shared" si="7"/>
        <v>4</v>
      </c>
      <c r="H18">
        <v>3</v>
      </c>
      <c r="I18">
        <f t="shared" si="4"/>
        <v>59</v>
      </c>
      <c r="J18">
        <f t="shared" si="0"/>
        <v>16</v>
      </c>
      <c r="K18" t="str" cm="1">
        <f t="array" aca="1" ref="K18" ca="1">RIGHT(INDIRECT("B"&amp;I18),9)</f>
        <v xml:space="preserve"> 0.342338</v>
      </c>
      <c r="L18" t="str" cm="1">
        <f t="array" aca="1" ref="L18" ca="1">RIGHT(INDIRECT("D"&amp;I18+1),9)</f>
        <v xml:space="preserve"> 0.657661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       'k_rd']</v>
      </c>
      <c r="P18">
        <f t="shared" si="1"/>
        <v>16</v>
      </c>
      <c r="Q18" s="6" t="str">
        <f t="shared" ca="1" si="5"/>
        <v>k_rd</v>
      </c>
      <c r="R18">
        <f t="shared" ca="1" si="2"/>
        <v>0.34233799999999998</v>
      </c>
      <c r="S18">
        <f t="shared" ca="1" si="2"/>
        <v>0.65766100000000005</v>
      </c>
      <c r="T18">
        <f t="shared" ca="1" si="3"/>
        <v>-1</v>
      </c>
      <c r="U18">
        <f t="shared" ca="1" si="6"/>
        <v>0</v>
      </c>
      <c r="V18">
        <f t="shared" ca="1" si="6"/>
        <v>0</v>
      </c>
    </row>
    <row r="19" spans="2:22">
      <c r="B19" s="1" t="s">
        <v>24</v>
      </c>
      <c r="C19" t="s">
        <v>22</v>
      </c>
      <c r="D19">
        <v>-1</v>
      </c>
      <c r="G19">
        <f t="shared" si="7"/>
        <v>4</v>
      </c>
      <c r="H19">
        <v>2</v>
      </c>
      <c r="I19">
        <f t="shared" si="4"/>
        <v>63</v>
      </c>
      <c r="J19">
        <f t="shared" si="0"/>
        <v>17</v>
      </c>
      <c r="K19" t="str" cm="1">
        <f t="array" aca="1" ref="K19" ca="1">RIGHT(INDIRECT("B"&amp;I19),9)</f>
        <v xml:space="preserve"> 0.280095</v>
      </c>
      <c r="L19" t="str" cm="1">
        <f t="array" aca="1" ref="L19" ca="1">RIGHT(INDIRECT("D"&amp;I19+1),9)</f>
        <v xml:space="preserve"> 0.719905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'Ea']</v>
      </c>
      <c r="P19">
        <f t="shared" si="1"/>
        <v>17</v>
      </c>
      <c r="Q19" s="6" t="str">
        <f t="shared" ca="1" si="5"/>
        <v>Ea</v>
      </c>
      <c r="R19">
        <f t="shared" ca="1" si="2"/>
        <v>0.28009499999999998</v>
      </c>
      <c r="S19">
        <f t="shared" ca="1" si="2"/>
        <v>0.71990500000000002</v>
      </c>
      <c r="T19">
        <f t="shared" ca="1" si="3"/>
        <v>-1</v>
      </c>
      <c r="U19">
        <f t="shared" ca="1" si="6"/>
        <v>9.3364499999999989E-2</v>
      </c>
      <c r="V19">
        <f t="shared" ca="1" si="6"/>
        <v>8.7170699069999951E-3</v>
      </c>
    </row>
    <row r="20" spans="2:22">
      <c r="B20" s="1" t="s">
        <v>306</v>
      </c>
      <c r="G20">
        <f t="shared" si="7"/>
        <v>3</v>
      </c>
      <c r="H20">
        <v>3</v>
      </c>
      <c r="I20">
        <f t="shared" si="4"/>
        <v>66</v>
      </c>
      <c r="J20">
        <f t="shared" si="0"/>
        <v>18</v>
      </c>
      <c r="K20" t="str" cm="1">
        <f t="array" aca="1" ref="K20" ca="1">RIGHT(INDIRECT("B"&amp;I20),9)</f>
        <v xml:space="preserve"> 0.280095</v>
      </c>
      <c r="L20" t="str" cm="1">
        <f t="array" aca="1" ref="L20" ca="1">RIGHT(INDIRECT("D"&amp;I20+1),9)</f>
        <v xml:space="preserve"> 0.719905</v>
      </c>
      <c r="M20" cm="1">
        <f t="array" aca="1" ref="M20" ca="1">INDIRECT("D"&amp;I20+2)</f>
        <v>1</v>
      </c>
      <c r="N20" t="str" cm="1">
        <f t="array" aca="1" ref="N20" ca="1">INDIRECT(IF(H20=2,"E","B")&amp;I20+H20)</f>
        <v xml:space="preserve">        'VFrootxylem']</v>
      </c>
      <c r="P20">
        <f t="shared" si="1"/>
        <v>18</v>
      </c>
      <c r="Q20" s="6" t="str">
        <f t="shared" ca="1" si="5"/>
        <v>VFrootxylem</v>
      </c>
      <c r="R20">
        <f t="shared" ca="1" si="2"/>
        <v>0.28009499999999998</v>
      </c>
      <c r="S20">
        <f t="shared" ca="1" si="2"/>
        <v>0.71990500000000002</v>
      </c>
      <c r="T20">
        <f t="shared" ca="1" si="3"/>
        <v>1</v>
      </c>
      <c r="U20">
        <f t="shared" ca="1" si="6"/>
        <v>0</v>
      </c>
      <c r="V20">
        <f t="shared" ca="1" si="6"/>
        <v>0</v>
      </c>
    </row>
    <row r="21" spans="2:22">
      <c r="B21" s="1" t="s">
        <v>356</v>
      </c>
      <c r="G21">
        <f t="shared" si="7"/>
        <v>4</v>
      </c>
      <c r="H21">
        <v>3</v>
      </c>
      <c r="I21">
        <f t="shared" si="4"/>
        <v>70</v>
      </c>
      <c r="J21">
        <f t="shared" si="0"/>
        <v>19</v>
      </c>
      <c r="K21" t="str" cm="1">
        <f t="array" aca="1" ref="K21" ca="1">RIGHT(INDIRECT("B"&amp;I21),9)</f>
        <v xml:space="preserve"> 0.272551</v>
      </c>
      <c r="L21" t="str" cm="1">
        <f t="array" aca="1" ref="L21" ca="1">RIGHT(INDIRECT("D"&amp;I21+1),9)</f>
        <v xml:space="preserve"> 0.727449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       'Emax']</v>
      </c>
      <c r="P21">
        <f t="shared" si="1"/>
        <v>19</v>
      </c>
      <c r="Q21" s="6" t="str">
        <f t="shared" ca="1" si="5"/>
        <v>Emax</v>
      </c>
      <c r="R21">
        <f t="shared" ca="1" si="2"/>
        <v>0.27255099999999999</v>
      </c>
      <c r="S21">
        <f t="shared" ca="1" si="2"/>
        <v>0.72744900000000001</v>
      </c>
      <c r="T21">
        <f t="shared" ca="1" si="3"/>
        <v>1</v>
      </c>
      <c r="U21">
        <f t="shared" ref="U21:V36" ca="1" si="8">T21*(R21-R20)/(2/3)</f>
        <v>-1.1315999999999993E-2</v>
      </c>
      <c r="V21">
        <f t="shared" ca="1" si="8"/>
        <v>-1.2805185599999984E-4</v>
      </c>
    </row>
    <row r="22" spans="2:22">
      <c r="B22" s="1" t="s">
        <v>21</v>
      </c>
      <c r="C22" t="s">
        <v>22</v>
      </c>
      <c r="D22" t="s">
        <v>377</v>
      </c>
      <c r="G22">
        <f t="shared" si="7"/>
        <v>4</v>
      </c>
      <c r="H22">
        <v>2</v>
      </c>
      <c r="I22">
        <f t="shared" si="4"/>
        <v>74</v>
      </c>
      <c r="J22">
        <f t="shared" si="0"/>
        <v>20</v>
      </c>
      <c r="K22" t="str" cm="1">
        <f t="array" aca="1" ref="K22" ca="1">RIGHT(INDIRECT("B"&amp;I22),9)</f>
        <v xml:space="preserve"> 0.272551</v>
      </c>
      <c r="L22" t="str" cm="1">
        <f t="array" aca="1" ref="L22" ca="1">RIGHT(INDIRECT("D"&amp;I22+1),9)</f>
        <v xml:space="preserve"> 0.727449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'kxw']</v>
      </c>
      <c r="P22">
        <f t="shared" si="1"/>
        <v>20</v>
      </c>
      <c r="Q22" s="6" t="str">
        <f t="shared" ca="1" si="5"/>
        <v>kxw</v>
      </c>
      <c r="R22">
        <f t="shared" ca="1" si="2"/>
        <v>0.27255099999999999</v>
      </c>
      <c r="S22">
        <f t="shared" ca="1" si="2"/>
        <v>0.72744900000000001</v>
      </c>
      <c r="T22">
        <f t="shared" ca="1" si="3"/>
        <v>1</v>
      </c>
      <c r="U22">
        <f t="shared" ca="1" si="8"/>
        <v>0</v>
      </c>
      <c r="V22">
        <f t="shared" ca="1" si="8"/>
        <v>0</v>
      </c>
    </row>
    <row r="23" spans="2:22">
      <c r="B23" s="1" t="s">
        <v>24</v>
      </c>
      <c r="C23" t="s">
        <v>22</v>
      </c>
      <c r="D23">
        <v>1</v>
      </c>
      <c r="G23">
        <f t="shared" si="7"/>
        <v>3</v>
      </c>
      <c r="H23">
        <v>3</v>
      </c>
      <c r="I23">
        <f t="shared" si="4"/>
        <v>77</v>
      </c>
      <c r="J23">
        <f t="shared" si="0"/>
        <v>21</v>
      </c>
      <c r="K23" t="str" cm="1">
        <f t="array" aca="1" ref="K23" ca="1">RIGHT(INDIRECT("B"&amp;I23),9)</f>
        <v xml:space="preserve"> 0.342137</v>
      </c>
      <c r="L23" t="str" cm="1">
        <f t="array" aca="1" ref="L23" ca="1">RIGHT(INDIRECT("D"&amp;I23+1),9)</f>
        <v xml:space="preserve"> 0.657863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       'WatHL']</v>
      </c>
      <c r="P23">
        <f t="shared" si="1"/>
        <v>21</v>
      </c>
      <c r="Q23" s="6" t="str">
        <f t="shared" ca="1" si="5"/>
        <v>WatHL</v>
      </c>
      <c r="R23">
        <f t="shared" ca="1" si="2"/>
        <v>0.34213700000000002</v>
      </c>
      <c r="S23">
        <f t="shared" ca="1" si="2"/>
        <v>0.65786299999999998</v>
      </c>
      <c r="T23">
        <f t="shared" ca="1" si="3"/>
        <v>1</v>
      </c>
      <c r="U23">
        <f t="shared" ca="1" si="8"/>
        <v>0.10437900000000006</v>
      </c>
      <c r="V23">
        <f t="shared" ca="1" si="8"/>
        <v>-1.0894975641000011E-2</v>
      </c>
    </row>
    <row r="24" spans="2:22">
      <c r="B24" s="1" t="s">
        <v>60</v>
      </c>
      <c r="G24">
        <f t="shared" si="7"/>
        <v>4</v>
      </c>
      <c r="H24">
        <v>2</v>
      </c>
      <c r="I24">
        <f t="shared" si="4"/>
        <v>81</v>
      </c>
      <c r="J24">
        <f t="shared" si="0"/>
        <v>22</v>
      </c>
      <c r="K24" t="str" cm="1">
        <f t="array" aca="1" ref="K24" ca="1">RIGHT(INDIRECT("B"&amp;I24),9)</f>
        <v xml:space="preserve"> 0.342137</v>
      </c>
      <c r="L24" t="str" cm="1">
        <f t="array" aca="1" ref="L24" ca="1">RIGHT(INDIRECT("D"&amp;I24+1),9)</f>
        <v xml:space="preserve"> 0.657863</v>
      </c>
      <c r="M24" cm="1">
        <f t="array" aca="1" ref="M24" ca="1">INDIRECT("D"&amp;I24+2)</f>
        <v>1</v>
      </c>
      <c r="N24" t="str" cm="1">
        <f t="array" aca="1" ref="N24" ca="1">INDIRECT(IF(H24=2,"E","B")&amp;I24+H24)</f>
        <v xml:space="preserve"> 'Ilw']</v>
      </c>
      <c r="P24">
        <f t="shared" si="1"/>
        <v>22</v>
      </c>
      <c r="Q24" s="6" t="str">
        <f t="shared" ca="1" si="5"/>
        <v>Ilw</v>
      </c>
      <c r="R24">
        <f t="shared" ca="1" si="2"/>
        <v>0.34213700000000002</v>
      </c>
      <c r="S24">
        <f t="shared" ca="1" si="2"/>
        <v>0.65786299999999998</v>
      </c>
      <c r="T24">
        <f t="shared" ca="1" si="3"/>
        <v>1</v>
      </c>
      <c r="U24">
        <f t="shared" ca="1" si="8"/>
        <v>0</v>
      </c>
      <c r="V24">
        <f t="shared" ca="1" si="8"/>
        <v>0</v>
      </c>
    </row>
    <row r="25" spans="2:22">
      <c r="B25" s="1" t="s">
        <v>356</v>
      </c>
      <c r="G25">
        <f t="shared" si="7"/>
        <v>3</v>
      </c>
      <c r="H25">
        <v>2</v>
      </c>
      <c r="I25">
        <f t="shared" si="4"/>
        <v>84</v>
      </c>
      <c r="J25">
        <f t="shared" si="0"/>
        <v>23</v>
      </c>
      <c r="K25" t="str" cm="1">
        <f t="array" aca="1" ref="K25" ca="1">RIGHT(INDIRECT("B"&amp;I25),9)</f>
        <v xml:space="preserve">  0.34213</v>
      </c>
      <c r="L25" t="str" cm="1">
        <f t="array" aca="1" ref="L25" ca="1">RIGHT(INDIRECT("D"&amp;I25+1),9)</f>
        <v xml:space="preserve">  0.65787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'Sw']</v>
      </c>
      <c r="P25">
        <f t="shared" si="1"/>
        <v>23</v>
      </c>
      <c r="Q25" s="6" t="str">
        <f t="shared" ca="1" si="5"/>
        <v>Sw</v>
      </c>
      <c r="R25">
        <f t="shared" ca="1" si="2"/>
        <v>0.34212999999999999</v>
      </c>
      <c r="S25">
        <f t="shared" ca="1" si="2"/>
        <v>0.65786999999999995</v>
      </c>
      <c r="T25">
        <f t="shared" ca="1" si="3"/>
        <v>-1</v>
      </c>
      <c r="U25">
        <f t="shared" ca="1" si="8"/>
        <v>1.0500000000052134E-5</v>
      </c>
      <c r="V25">
        <f t="shared" ca="1" si="8"/>
        <v>1.1025000000022052E-10</v>
      </c>
    </row>
    <row r="26" spans="2:22">
      <c r="B26" s="1" t="s">
        <v>21</v>
      </c>
      <c r="C26" t="s">
        <v>22</v>
      </c>
      <c r="D26" t="s">
        <v>377</v>
      </c>
      <c r="G26">
        <f t="shared" si="7"/>
        <v>3</v>
      </c>
      <c r="H26">
        <v>3</v>
      </c>
      <c r="I26">
        <f t="shared" si="4"/>
        <v>87</v>
      </c>
      <c r="J26">
        <f t="shared" si="0"/>
        <v>24</v>
      </c>
      <c r="K26" t="str" cm="1">
        <f t="array" aca="1" ref="K26" ca="1">RIGHT(INDIRECT("B"&amp;I26),9)</f>
        <v xml:space="preserve">  0.34213</v>
      </c>
      <c r="L26" t="str" cm="1">
        <f t="array" aca="1" ref="L26" ca="1">RIGHT(INDIRECT("D"&amp;I26+1),9)</f>
        <v xml:space="preserve">  0.65787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       'ksa']</v>
      </c>
      <c r="P26">
        <f t="shared" si="1"/>
        <v>24</v>
      </c>
      <c r="Q26" s="6" t="str">
        <f t="shared" ca="1" si="5"/>
        <v>ksa</v>
      </c>
      <c r="R26">
        <f t="shared" ca="1" si="2"/>
        <v>0.34212999999999999</v>
      </c>
      <c r="S26">
        <f t="shared" ca="1" si="2"/>
        <v>0.65786999999999995</v>
      </c>
      <c r="T26">
        <f t="shared" ca="1" si="3"/>
        <v>-1</v>
      </c>
      <c r="U26">
        <f t="shared" ca="1" si="8"/>
        <v>0</v>
      </c>
      <c r="V26">
        <f t="shared" ca="1" si="8"/>
        <v>0</v>
      </c>
    </row>
    <row r="27" spans="2:22">
      <c r="B27" s="1" t="s">
        <v>24</v>
      </c>
      <c r="C27" t="s">
        <v>22</v>
      </c>
      <c r="D27">
        <v>-1</v>
      </c>
      <c r="G27">
        <f t="shared" si="7"/>
        <v>4</v>
      </c>
      <c r="H27">
        <v>3</v>
      </c>
      <c r="I27">
        <f t="shared" si="4"/>
        <v>91</v>
      </c>
      <c r="J27">
        <f t="shared" si="0"/>
        <v>25</v>
      </c>
      <c r="K27" t="str" cm="1">
        <f t="array" aca="1" ref="K27" ca="1">RIGHT(INDIRECT("B"&amp;I27),9)</f>
        <v xml:space="preserve"> 0.294662</v>
      </c>
      <c r="L27" t="str" cm="1">
        <f t="array" aca="1" ref="L27" ca="1">RIGHT(INDIRECT("D"&amp;I27+1),9)</f>
        <v xml:space="preserve"> 0.705338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       'alpha']</v>
      </c>
      <c r="P27">
        <f t="shared" si="1"/>
        <v>25</v>
      </c>
      <c r="Q27" s="6" t="str">
        <f t="shared" ca="1" si="5"/>
        <v>alpha</v>
      </c>
      <c r="R27">
        <f t="shared" ca="1" si="2"/>
        <v>0.29466199999999998</v>
      </c>
      <c r="S27">
        <f t="shared" ca="1" si="2"/>
        <v>0.70533800000000002</v>
      </c>
      <c r="T27">
        <f t="shared" ca="1" si="3"/>
        <v>-1</v>
      </c>
      <c r="U27">
        <f t="shared" ca="1" si="8"/>
        <v>7.1202000000000015E-2</v>
      </c>
      <c r="V27">
        <f t="shared" ca="1" si="8"/>
        <v>5.0697248040000083E-3</v>
      </c>
    </row>
    <row r="28" spans="2:22">
      <c r="B28" s="1" t="s">
        <v>199</v>
      </c>
      <c r="G28">
        <f t="shared" si="7"/>
        <v>4</v>
      </c>
      <c r="H28">
        <v>3</v>
      </c>
      <c r="I28">
        <f t="shared" si="4"/>
        <v>95</v>
      </c>
      <c r="J28">
        <f t="shared" si="0"/>
        <v>26</v>
      </c>
      <c r="K28" t="str" cm="1">
        <f t="array" aca="1" ref="K28" ca="1">RIGHT(INDIRECT("B"&amp;I28),9)</f>
        <v xml:space="preserve"> 0.294662</v>
      </c>
      <c r="L28" t="str" cm="1">
        <f t="array" aca="1" ref="L28" ca="1">RIGHT(INDIRECT("D"&amp;I28+1),9)</f>
        <v xml:space="preserve"> 0.705338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       'OHConc']</v>
      </c>
      <c r="P28">
        <f t="shared" si="1"/>
        <v>26</v>
      </c>
      <c r="Q28" s="6" t="str">
        <f t="shared" ca="1" si="5"/>
        <v>OHConc</v>
      </c>
      <c r="R28">
        <f t="shared" ca="1" si="2"/>
        <v>0.29466199999999998</v>
      </c>
      <c r="S28">
        <f t="shared" ca="1" si="2"/>
        <v>0.70533800000000002</v>
      </c>
      <c r="T28">
        <f t="shared" ca="1" si="3"/>
        <v>1</v>
      </c>
      <c r="U28">
        <f t="shared" ca="1" si="8"/>
        <v>0</v>
      </c>
      <c r="V28">
        <f t="shared" ca="1" si="8"/>
        <v>0</v>
      </c>
    </row>
    <row r="29" spans="2:22">
      <c r="B29" s="1" t="s">
        <v>357</v>
      </c>
      <c r="G29">
        <f t="shared" si="7"/>
        <v>4</v>
      </c>
      <c r="H29">
        <v>2</v>
      </c>
      <c r="I29">
        <f t="shared" si="4"/>
        <v>99</v>
      </c>
      <c r="J29">
        <f t="shared" si="0"/>
        <v>27</v>
      </c>
      <c r="K29" t="str" cm="1">
        <f t="array" aca="1" ref="K29" ca="1">RIGHT(INDIRECT("B"&amp;I29),9)</f>
        <v xml:space="preserve"> 0.294661</v>
      </c>
      <c r="L29" t="str" cm="1">
        <f t="array" aca="1" ref="L29" ca="1">RIGHT(INDIRECT("D"&amp;I29+1),9)</f>
        <v xml:space="preserve"> 0.705338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'Ew']</v>
      </c>
      <c r="P29">
        <f t="shared" si="1"/>
        <v>27</v>
      </c>
      <c r="Q29" s="6" t="str">
        <f t="shared" ca="1" si="5"/>
        <v>Ew</v>
      </c>
      <c r="R29">
        <f t="shared" ca="1" si="2"/>
        <v>0.29466100000000001</v>
      </c>
      <c r="S29">
        <f t="shared" ca="1" si="2"/>
        <v>0.70533800000000002</v>
      </c>
      <c r="T29">
        <f t="shared" ca="1" si="3"/>
        <v>1</v>
      </c>
      <c r="U29">
        <f t="shared" ca="1" si="8"/>
        <v>-1.4999999999598668E-6</v>
      </c>
      <c r="V29">
        <f t="shared" ca="1" si="8"/>
        <v>0</v>
      </c>
    </row>
    <row r="30" spans="2:22">
      <c r="B30" s="1" t="s">
        <v>21</v>
      </c>
      <c r="C30" t="s">
        <v>22</v>
      </c>
      <c r="D30" t="s">
        <v>378</v>
      </c>
      <c r="G30">
        <f t="shared" si="7"/>
        <v>3</v>
      </c>
      <c r="H30">
        <v>3</v>
      </c>
      <c r="I30">
        <f t="shared" si="4"/>
        <v>102</v>
      </c>
      <c r="J30">
        <f t="shared" si="0"/>
        <v>28</v>
      </c>
      <c r="K30" t="str" cm="1">
        <f t="array" aca="1" ref="K30" ca="1">RIGHT(INDIRECT("B"&amp;I30),9)</f>
        <v xml:space="preserve"> 0.434732</v>
      </c>
      <c r="L30" t="str" cm="1">
        <f t="array" aca="1" ref="L30" ca="1">RIGHT(INDIRECT("D"&amp;I30+1),9)</f>
        <v xml:space="preserve"> 0.565267</v>
      </c>
      <c r="M30" cm="1">
        <f t="array" aca="1" ref="M30" ca="1">INDIRECT("D"&amp;I30+2)</f>
        <v>-1</v>
      </c>
      <c r="N30" t="str" cm="1">
        <f t="array" aca="1" ref="N30" ca="1">INDIRECT(IF(H30=2,"E","B")&amp;I30+H30)</f>
        <v xml:space="preserve">        'wmim']</v>
      </c>
      <c r="P30">
        <f t="shared" si="1"/>
        <v>28</v>
      </c>
      <c r="Q30" s="6" t="str">
        <f t="shared" ca="1" si="5"/>
        <v>wmim</v>
      </c>
      <c r="R30">
        <f t="shared" ca="1" si="2"/>
        <v>0.43473200000000001</v>
      </c>
      <c r="S30">
        <f t="shared" ca="1" si="2"/>
        <v>0.56526699999999996</v>
      </c>
      <c r="T30">
        <f t="shared" ca="1" si="3"/>
        <v>-1</v>
      </c>
      <c r="U30">
        <f t="shared" ca="1" si="8"/>
        <v>-0.2101065</v>
      </c>
      <c r="V30">
        <f t="shared" ca="1" si="8"/>
        <v>4.4144741342250021E-2</v>
      </c>
    </row>
    <row r="31" spans="2:22">
      <c r="B31" s="1" t="s">
        <v>24</v>
      </c>
      <c r="C31" t="s">
        <v>22</v>
      </c>
      <c r="D31">
        <v>1</v>
      </c>
      <c r="E31" t="s">
        <v>39</v>
      </c>
      <c r="G31">
        <f t="shared" si="7"/>
        <v>4</v>
      </c>
      <c r="H31">
        <v>2</v>
      </c>
      <c r="I31">
        <f t="shared" si="4"/>
        <v>106</v>
      </c>
      <c r="J31">
        <f t="shared" si="0"/>
        <v>29</v>
      </c>
      <c r="K31" t="str" cm="1">
        <f t="array" aca="1" ref="K31" ca="1">RIGHT(INDIRECT("B"&amp;I31),9)</f>
        <v xml:space="preserve"> 0.442637</v>
      </c>
      <c r="L31" t="str" cm="1">
        <f t="array" aca="1" ref="L31" ca="1">RIGHT(INDIRECT("D"&amp;I31+1),9)</f>
        <v xml:space="preserve"> 0.557363</v>
      </c>
      <c r="M31" cm="1">
        <f t="array" aca="1" ref="M31" ca="1">INDIRECT("D"&amp;I31+2)</f>
        <v>-1</v>
      </c>
      <c r="N31" t="str" cm="1">
        <f t="array" aca="1" ref="N31" ca="1">INDIRECT(IF(H31=2,"E","B")&amp;I31+H31)</f>
        <v xml:space="preserve"> 'Kn']</v>
      </c>
      <c r="P31">
        <f t="shared" si="1"/>
        <v>29</v>
      </c>
      <c r="Q31" s="6" t="str">
        <f t="shared" ca="1" si="5"/>
        <v>Kn</v>
      </c>
      <c r="R31">
        <f t="shared" ca="1" si="2"/>
        <v>0.442637</v>
      </c>
      <c r="S31">
        <f t="shared" ca="1" si="2"/>
        <v>0.55736300000000005</v>
      </c>
      <c r="T31">
        <f t="shared" ca="1" si="3"/>
        <v>-1</v>
      </c>
      <c r="U31">
        <f t="shared" ca="1" si="8"/>
        <v>-1.1857499999999993E-2</v>
      </c>
      <c r="V31">
        <f t="shared" ca="1" si="8"/>
        <v>1.4058251999999835E-4</v>
      </c>
    </row>
    <row r="32" spans="2:22">
      <c r="B32" s="1" t="s">
        <v>357</v>
      </c>
      <c r="G32">
        <f t="shared" si="7"/>
        <v>3</v>
      </c>
      <c r="H32">
        <v>3</v>
      </c>
      <c r="I32">
        <f t="shared" si="4"/>
        <v>109</v>
      </c>
      <c r="J32">
        <f t="shared" si="0"/>
        <v>30</v>
      </c>
      <c r="K32" t="str" cm="1">
        <f t="array" aca="1" ref="K32" ca="1">RIGHT(INDIRECT("B"&amp;I32),9)</f>
        <v xml:space="preserve"> 0.442637</v>
      </c>
      <c r="L32" t="str" cm="1">
        <f t="array" aca="1" ref="L32" ca="1">RIGHT(INDIRECT("D"&amp;I32+1),9)</f>
        <v xml:space="preserve"> 0.557363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       'Urx']</v>
      </c>
      <c r="P32">
        <f t="shared" si="1"/>
        <v>30</v>
      </c>
      <c r="Q32" s="6" t="str">
        <f t="shared" ca="1" si="5"/>
        <v>Urx</v>
      </c>
      <c r="R32">
        <f t="shared" ca="1" si="2"/>
        <v>0.442637</v>
      </c>
      <c r="S32">
        <f t="shared" ca="1" si="2"/>
        <v>0.55736300000000005</v>
      </c>
      <c r="T32">
        <f t="shared" ca="1" si="3"/>
        <v>-1</v>
      </c>
      <c r="U32">
        <f t="shared" ca="1" si="8"/>
        <v>0</v>
      </c>
      <c r="V32">
        <f t="shared" ca="1" si="8"/>
        <v>0</v>
      </c>
    </row>
    <row r="33" spans="2:22">
      <c r="B33" s="1" t="s">
        <v>21</v>
      </c>
      <c r="C33" t="s">
        <v>22</v>
      </c>
      <c r="D33" t="s">
        <v>378</v>
      </c>
      <c r="G33">
        <f t="shared" si="7"/>
        <v>4</v>
      </c>
      <c r="H33">
        <v>2</v>
      </c>
      <c r="I33">
        <f t="shared" si="4"/>
        <v>113</v>
      </c>
      <c r="J33">
        <f t="shared" si="0"/>
        <v>31</v>
      </c>
      <c r="K33" t="str" cm="1">
        <f t="array" aca="1" ref="K33" ca="1">RIGHT(INDIRECT("B"&amp;I33),9)</f>
        <v xml:space="preserve"> 0.445322</v>
      </c>
      <c r="L33" t="str" cm="1">
        <f t="array" aca="1" ref="L33" ca="1">RIGHT(INDIRECT("D"&amp;I33+1),9)</f>
        <v xml:space="preserve"> 0.554678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'Cs']</v>
      </c>
      <c r="P33">
        <f t="shared" si="1"/>
        <v>31</v>
      </c>
      <c r="Q33" s="6" t="str">
        <f t="shared" ca="1" si="5"/>
        <v>Cs</v>
      </c>
      <c r="R33">
        <f t="shared" ca="1" si="2"/>
        <v>0.445322</v>
      </c>
      <c r="S33">
        <f t="shared" ca="1" si="2"/>
        <v>0.554678</v>
      </c>
      <c r="T33">
        <f t="shared" ca="1" si="3"/>
        <v>-1</v>
      </c>
      <c r="U33">
        <f t="shared" ca="1" si="8"/>
        <v>-4.0274999999999894E-3</v>
      </c>
      <c r="V33">
        <f t="shared" ca="1" si="8"/>
        <v>1.6220756250000252E-5</v>
      </c>
    </row>
    <row r="34" spans="2:22">
      <c r="B34" s="1" t="s">
        <v>24</v>
      </c>
      <c r="C34" t="s">
        <v>22</v>
      </c>
      <c r="D34">
        <v>1</v>
      </c>
      <c r="E34" t="s">
        <v>215</v>
      </c>
      <c r="G34">
        <f t="shared" si="7"/>
        <v>3</v>
      </c>
      <c r="H34">
        <v>3</v>
      </c>
      <c r="I34">
        <f t="shared" si="4"/>
        <v>116</v>
      </c>
      <c r="J34">
        <f t="shared" si="0"/>
        <v>32</v>
      </c>
      <c r="K34" t="str" cm="1">
        <f t="array" aca="1" ref="K34" ca="1">RIGHT(INDIRECT("B"&amp;I34),9)</f>
        <v xml:space="preserve"> 0.445322</v>
      </c>
      <c r="L34" t="str" cm="1">
        <f t="array" aca="1" ref="L34" ca="1">RIGHT(INDIRECT("D"&amp;I34+1),9)</f>
        <v xml:space="preserve"> 0.554678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       'k_sg']</v>
      </c>
      <c r="P34">
        <f t="shared" si="1"/>
        <v>32</v>
      </c>
      <c r="Q34" s="6" t="str">
        <f t="shared" ca="1" si="5"/>
        <v>k_sg</v>
      </c>
      <c r="R34">
        <f t="shared" ca="1" si="2"/>
        <v>0.445322</v>
      </c>
      <c r="S34">
        <f t="shared" ca="1" si="2"/>
        <v>0.554678</v>
      </c>
      <c r="T34">
        <f t="shared" ca="1" si="3"/>
        <v>-1</v>
      </c>
      <c r="U34">
        <f t="shared" ca="1" si="8"/>
        <v>0</v>
      </c>
      <c r="V34">
        <f t="shared" ca="1" si="8"/>
        <v>0</v>
      </c>
    </row>
    <row r="35" spans="2:22">
      <c r="B35" s="1" t="s">
        <v>357</v>
      </c>
      <c r="G35">
        <f t="shared" si="7"/>
        <v>4</v>
      </c>
      <c r="H35">
        <v>3</v>
      </c>
      <c r="I35">
        <f t="shared" si="4"/>
        <v>120</v>
      </c>
      <c r="J35">
        <f t="shared" si="0"/>
        <v>33</v>
      </c>
      <c r="K35" t="str" cm="1">
        <f t="array" aca="1" ref="K35" ca="1">RIGHT(INDIRECT("B"&amp;I35),9)</f>
        <v xml:space="preserve"> 0.445322</v>
      </c>
      <c r="L35" t="str" cm="1">
        <f t="array" aca="1" ref="L35" ca="1">RIGHT(INDIRECT("D"&amp;I35+1),9)</f>
        <v xml:space="preserve"> 0.554678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       'f_apo']</v>
      </c>
      <c r="P35">
        <f t="shared" si="1"/>
        <v>33</v>
      </c>
      <c r="Q35" s="6" t="str">
        <f t="shared" ca="1" si="5"/>
        <v>f_apo</v>
      </c>
      <c r="R35">
        <f t="shared" ca="1" si="2"/>
        <v>0.445322</v>
      </c>
      <c r="S35">
        <f t="shared" ca="1" si="2"/>
        <v>0.554678</v>
      </c>
      <c r="T35">
        <f t="shared" ca="1" si="3"/>
        <v>-1</v>
      </c>
      <c r="U35">
        <f t="shared" ca="1" si="8"/>
        <v>0</v>
      </c>
      <c r="V35">
        <f t="shared" ca="1" si="8"/>
        <v>0</v>
      </c>
    </row>
    <row r="36" spans="2:22">
      <c r="B36" s="1" t="s">
        <v>21</v>
      </c>
      <c r="C36" t="s">
        <v>22</v>
      </c>
      <c r="D36" t="s">
        <v>378</v>
      </c>
      <c r="G36">
        <f t="shared" si="7"/>
        <v>4</v>
      </c>
      <c r="H36">
        <v>3</v>
      </c>
      <c r="I36">
        <f t="shared" si="4"/>
        <v>124</v>
      </c>
      <c r="J36">
        <f t="shared" si="0"/>
        <v>34</v>
      </c>
      <c r="K36" t="str" cm="1">
        <f t="array" aca="1" ref="K36" ca="1">RIGHT(INDIRECT("B"&amp;I36),9)</f>
        <v xml:space="preserve"> 0.445322</v>
      </c>
      <c r="L36" t="str" cm="1">
        <f t="array" aca="1" ref="L36" ca="1">RIGHT(INDIRECT("D"&amp;I36+1),9)</f>
        <v xml:space="preserve"> 0.554678</v>
      </c>
      <c r="M36" cm="1">
        <f t="array" aca="1" ref="M36" ca="1">INDIRECT("D"&amp;I36+2)</f>
        <v>-1</v>
      </c>
      <c r="N36" t="str" cm="1">
        <f t="array" aca="1" ref="N36" ca="1">INDIRECT(IF(H36=2,"E","B")&amp;I36+H36)</f>
        <v xml:space="preserve">        'kma']</v>
      </c>
      <c r="P36">
        <f t="shared" si="1"/>
        <v>34</v>
      </c>
      <c r="Q36" s="6" t="str">
        <f t="shared" ca="1" si="5"/>
        <v>kma</v>
      </c>
      <c r="R36">
        <f t="shared" ca="1" si="2"/>
        <v>0.445322</v>
      </c>
      <c r="S36">
        <f t="shared" ca="1" si="2"/>
        <v>0.554678</v>
      </c>
      <c r="T36">
        <f t="shared" ca="1" si="3"/>
        <v>-1</v>
      </c>
      <c r="U36">
        <f t="shared" ca="1" si="8"/>
        <v>0</v>
      </c>
      <c r="V36">
        <f t="shared" ca="1" si="8"/>
        <v>0</v>
      </c>
    </row>
    <row r="37" spans="2:22">
      <c r="B37" s="1" t="s">
        <v>24</v>
      </c>
      <c r="C37" t="s">
        <v>22</v>
      </c>
      <c r="D37">
        <v>-1</v>
      </c>
      <c r="G37">
        <f t="shared" si="7"/>
        <v>4</v>
      </c>
      <c r="H37">
        <v>2</v>
      </c>
      <c r="I37">
        <f t="shared" si="4"/>
        <v>128</v>
      </c>
      <c r="J37">
        <f t="shared" si="0"/>
        <v>35</v>
      </c>
      <c r="K37" t="str" cm="1">
        <f t="array" aca="1" ref="K37" ca="1">RIGHT(INDIRECT("B"&amp;I37),9)</f>
        <v xml:space="preserve"> 0.445322</v>
      </c>
      <c r="L37" t="str" cm="1">
        <f t="array" aca="1" ref="L37" ca="1">RIGHT(INDIRECT("D"&amp;I37+1),9)</f>
        <v xml:space="preserve"> 0.554678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'Up']</v>
      </c>
      <c r="P37">
        <f t="shared" si="1"/>
        <v>35</v>
      </c>
      <c r="Q37" s="6" t="str">
        <f t="shared" ca="1" si="5"/>
        <v>Up</v>
      </c>
      <c r="R37">
        <f t="shared" ca="1" si="2"/>
        <v>0.445322</v>
      </c>
      <c r="S37">
        <f t="shared" ca="1" si="2"/>
        <v>0.554678</v>
      </c>
      <c r="T37">
        <f t="shared" ca="1" si="3"/>
        <v>-1</v>
      </c>
      <c r="U37">
        <f t="shared" ref="U37:V52" ca="1" si="9">T37*(R37-R36)/(2/3)</f>
        <v>0</v>
      </c>
      <c r="V37">
        <f t="shared" ca="1" si="9"/>
        <v>0</v>
      </c>
    </row>
    <row r="38" spans="2:22">
      <c r="B38" s="1" t="s">
        <v>79</v>
      </c>
      <c r="G38">
        <f t="shared" si="7"/>
        <v>3</v>
      </c>
      <c r="H38">
        <v>2</v>
      </c>
      <c r="I38">
        <f t="shared" si="4"/>
        <v>131</v>
      </c>
      <c r="J38">
        <f t="shared" si="0"/>
        <v>36</v>
      </c>
      <c r="K38" t="str" cm="1">
        <f t="array" aca="1" ref="K38" ca="1">RIGHT(INDIRECT("B"&amp;I38),9)</f>
        <v xml:space="preserve"> 0.445322</v>
      </c>
      <c r="L38" t="str" cm="1">
        <f t="array" aca="1" ref="L38" ca="1">RIGHT(INDIRECT("D"&amp;I38+1),9)</f>
        <v xml:space="preserve"> 0.554678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'Q']</v>
      </c>
      <c r="P38">
        <f t="shared" si="1"/>
        <v>36</v>
      </c>
      <c r="Q38" s="6" t="str">
        <f t="shared" ca="1" si="5"/>
        <v>Q</v>
      </c>
      <c r="R38">
        <f t="shared" ca="1" si="2"/>
        <v>0.445322</v>
      </c>
      <c r="S38">
        <f t="shared" ca="1" si="2"/>
        <v>0.554678</v>
      </c>
      <c r="T38">
        <f t="shared" ca="1" si="3"/>
        <v>-1</v>
      </c>
      <c r="U38">
        <f t="shared" ca="1" si="9"/>
        <v>0</v>
      </c>
      <c r="V38">
        <f t="shared" ca="1" si="9"/>
        <v>0</v>
      </c>
    </row>
    <row r="39" spans="2:22">
      <c r="B39" s="1" t="s">
        <v>357</v>
      </c>
      <c r="G39">
        <f t="shared" si="7"/>
        <v>3</v>
      </c>
      <c r="H39">
        <v>2</v>
      </c>
      <c r="I39">
        <f t="shared" si="4"/>
        <v>134</v>
      </c>
      <c r="J39">
        <f t="shared" si="0"/>
        <v>37</v>
      </c>
      <c r="K39" t="str" cm="1">
        <f t="array" aca="1" ref="K39" ca="1">RIGHT(INDIRECT("B"&amp;I39),9)</f>
        <v xml:space="preserve"> 0.445322</v>
      </c>
      <c r="L39" t="str" cm="1">
        <f t="array" aca="1" ref="L39" ca="1">RIGHT(INDIRECT("D"&amp;I39+1),9)</f>
        <v xml:space="preserve"> 0.554678</v>
      </c>
      <c r="M39" cm="1">
        <f t="array" aca="1" ref="M39" ca="1">INDIRECT("D"&amp;I39+2)</f>
        <v>-1</v>
      </c>
      <c r="N39" t="str" cm="1">
        <f t="array" aca="1" ref="N39" ca="1">INDIRECT(IF(H39=2,"E","B")&amp;I39+H39)</f>
        <v xml:space="preserve"> 'Ks']</v>
      </c>
      <c r="P39">
        <f t="shared" si="1"/>
        <v>37</v>
      </c>
      <c r="Q39" s="6" t="str">
        <f t="shared" ca="1" si="5"/>
        <v>Ks</v>
      </c>
      <c r="R39">
        <f t="shared" ca="1" si="2"/>
        <v>0.445322</v>
      </c>
      <c r="S39">
        <f t="shared" ca="1" si="2"/>
        <v>0.554678</v>
      </c>
      <c r="T39">
        <f t="shared" ca="1" si="3"/>
        <v>-1</v>
      </c>
      <c r="U39">
        <f t="shared" ca="1" si="9"/>
        <v>0</v>
      </c>
      <c r="V39">
        <f t="shared" ca="1" si="9"/>
        <v>0</v>
      </c>
    </row>
    <row r="40" spans="2:22">
      <c r="B40" s="1" t="s">
        <v>21</v>
      </c>
      <c r="C40" t="s">
        <v>22</v>
      </c>
      <c r="D40" t="s">
        <v>378</v>
      </c>
      <c r="G40">
        <f t="shared" si="7"/>
        <v>3</v>
      </c>
      <c r="H40">
        <v>3</v>
      </c>
      <c r="I40">
        <f t="shared" si="4"/>
        <v>137</v>
      </c>
      <c r="J40">
        <f t="shared" si="0"/>
        <v>38</v>
      </c>
      <c r="K40" t="str" cm="1">
        <f t="array" aca="1" ref="K40" ca="1">RIGHT(INDIRECT("B"&amp;I40),9)</f>
        <v xml:space="preserve"> 0.445322</v>
      </c>
      <c r="L40" t="str" cm="1">
        <f t="array" aca="1" ref="L40" ca="1">RIGHT(INDIRECT("D"&amp;I40+1),9)</f>
        <v xml:space="preserve"> 0.554678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       'VFroot']</v>
      </c>
      <c r="P40">
        <f t="shared" si="1"/>
        <v>38</v>
      </c>
      <c r="Q40" s="6" t="str">
        <f t="shared" ca="1" si="5"/>
        <v>VFroot</v>
      </c>
      <c r="R40">
        <f t="shared" ca="1" si="2"/>
        <v>0.445322</v>
      </c>
      <c r="S40">
        <f t="shared" ca="1" si="2"/>
        <v>0.554678</v>
      </c>
      <c r="T40">
        <f t="shared" ca="1" si="3"/>
        <v>-1</v>
      </c>
      <c r="U40">
        <f t="shared" ca="1" si="9"/>
        <v>0</v>
      </c>
      <c r="V40">
        <f t="shared" ca="1" si="9"/>
        <v>0</v>
      </c>
    </row>
    <row r="41" spans="2:22">
      <c r="B41" s="1" t="s">
        <v>24</v>
      </c>
      <c r="C41" t="s">
        <v>22</v>
      </c>
      <c r="D41">
        <v>-1</v>
      </c>
      <c r="G41">
        <f t="shared" si="7"/>
        <v>4</v>
      </c>
      <c r="H41">
        <v>3</v>
      </c>
      <c r="I41">
        <f t="shared" si="4"/>
        <v>141</v>
      </c>
      <c r="J41">
        <f t="shared" si="0"/>
        <v>39</v>
      </c>
      <c r="K41" t="str" cm="1">
        <f t="array" aca="1" ref="K41" ca="1">RIGHT(INDIRECT("B"&amp;I41),9)</f>
        <v xml:space="preserve"> 0.445322</v>
      </c>
      <c r="L41" t="str" cm="1">
        <f t="array" aca="1" ref="L41" ca="1">RIGHT(INDIRECT("D"&amp;I41+1),9)</f>
        <v xml:space="preserve"> 0.554678</v>
      </c>
      <c r="M41" cm="1">
        <f t="array" aca="1" ref="M41" ca="1">INDIRECT("D"&amp;I41+2)</f>
        <v>1</v>
      </c>
      <c r="N41" t="str" cm="1">
        <f t="array" aca="1" ref="N41" ca="1">INDIRECT(IF(H41=2,"E","B")&amp;I41+H41)</f>
        <v xml:space="preserve">        'k_rg']</v>
      </c>
      <c r="P41">
        <f t="shared" si="1"/>
        <v>39</v>
      </c>
      <c r="Q41" s="6" t="str">
        <f t="shared" ca="1" si="5"/>
        <v>k_rg</v>
      </c>
      <c r="R41">
        <f t="shared" ca="1" si="2"/>
        <v>0.445322</v>
      </c>
      <c r="S41">
        <f t="shared" ca="1" si="2"/>
        <v>0.554678</v>
      </c>
      <c r="T41">
        <f t="shared" ca="1" si="3"/>
        <v>1</v>
      </c>
      <c r="U41">
        <f t="shared" ca="1" si="9"/>
        <v>0</v>
      </c>
      <c r="V41">
        <f t="shared" ca="1" si="9"/>
        <v>0</v>
      </c>
    </row>
    <row r="42" spans="2:22">
      <c r="B42" s="1" t="s">
        <v>54</v>
      </c>
      <c r="G42">
        <f t="shared" si="7"/>
        <v>4</v>
      </c>
      <c r="H42">
        <v>2</v>
      </c>
      <c r="I42">
        <f t="shared" si="4"/>
        <v>145</v>
      </c>
      <c r="J42">
        <f t="shared" si="0"/>
        <v>40</v>
      </c>
      <c r="K42" t="str" cm="1">
        <f t="array" aca="1" ref="K42" ca="1">RIGHT(INDIRECT("B"&amp;I42),9)</f>
        <v xml:space="preserve"> 0.290647</v>
      </c>
      <c r="L42" t="str" cm="1">
        <f t="array" aca="1" ref="L42" ca="1">RIGHT(INDIRECT("D"&amp;I42+1),9)</f>
        <v xml:space="preserve"> 0.709353</v>
      </c>
      <c r="M42" cm="1">
        <f t="array" aca="1" ref="M42" ca="1">INDIRECT("D"&amp;I42+2)</f>
        <v>1</v>
      </c>
      <c r="N42" t="str" cm="1">
        <f t="array" aca="1" ref="N42" ca="1">INDIRECT(IF(H42=2,"E","B")&amp;I42+H42)</f>
        <v xml:space="preserve"> 'Kf']</v>
      </c>
      <c r="P42">
        <f t="shared" si="1"/>
        <v>40</v>
      </c>
      <c r="Q42" s="6" t="str">
        <f t="shared" ca="1" si="5"/>
        <v>Kf</v>
      </c>
      <c r="R42">
        <f t="shared" ca="1" si="2"/>
        <v>0.29064699999999999</v>
      </c>
      <c r="S42">
        <f t="shared" ca="1" si="2"/>
        <v>0.70935300000000001</v>
      </c>
      <c r="T42">
        <f t="shared" ca="1" si="3"/>
        <v>1</v>
      </c>
      <c r="U42">
        <f t="shared" ca="1" si="9"/>
        <v>-0.23201250000000001</v>
      </c>
      <c r="V42">
        <f t="shared" ca="1" si="9"/>
        <v>-5.382980015625001E-2</v>
      </c>
    </row>
    <row r="43" spans="2:22">
      <c r="B43" s="1" t="s">
        <v>358</v>
      </c>
      <c r="G43">
        <f t="shared" si="7"/>
        <v>3</v>
      </c>
      <c r="H43">
        <v>3</v>
      </c>
      <c r="I43">
        <f t="shared" si="4"/>
        <v>148</v>
      </c>
      <c r="J43">
        <f t="shared" si="0"/>
        <v>41</v>
      </c>
      <c r="K43" t="str" cm="1">
        <f t="array" aca="1" ref="K43" ca="1">RIGHT(INDIRECT("B"&amp;I43),9)</f>
        <v xml:space="preserve"> 0.290647</v>
      </c>
      <c r="L43" t="str" cm="1">
        <f t="array" aca="1" ref="L43" ca="1">RIGHT(INDIRECT("D"&amp;I43+1),9)</f>
        <v xml:space="preserve"> 0.709353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       'kwe']</v>
      </c>
      <c r="P43">
        <f t="shared" si="1"/>
        <v>41</v>
      </c>
      <c r="Q43" s="6" t="str">
        <f t="shared" ca="1" si="5"/>
        <v>kwe</v>
      </c>
      <c r="R43">
        <f t="shared" ca="1" si="2"/>
        <v>0.29064699999999999</v>
      </c>
      <c r="S43">
        <f t="shared" ca="1" si="2"/>
        <v>0.70935300000000001</v>
      </c>
      <c r="T43">
        <f t="shared" ca="1" si="3"/>
        <v>-1</v>
      </c>
      <c r="U43">
        <f t="shared" ca="1" si="9"/>
        <v>0</v>
      </c>
      <c r="V43">
        <f t="shared" ca="1" si="9"/>
        <v>0</v>
      </c>
    </row>
    <row r="44" spans="2:22">
      <c r="B44" s="1" t="s">
        <v>21</v>
      </c>
      <c r="C44" t="s">
        <v>22</v>
      </c>
      <c r="D44" t="s">
        <v>379</v>
      </c>
      <c r="G44">
        <f t="shared" si="7"/>
        <v>4</v>
      </c>
      <c r="H44">
        <v>3</v>
      </c>
      <c r="I44">
        <f t="shared" si="4"/>
        <v>152</v>
      </c>
      <c r="J44">
        <f t="shared" si="0"/>
        <v>42</v>
      </c>
      <c r="K44" t="str" cm="1">
        <f t="array" aca="1" ref="K44" ca="1">RIGHT(INDIRECT("B"&amp;I44),9)</f>
        <v xml:space="preserve"> 0.290647</v>
      </c>
      <c r="L44" t="str" cm="1">
        <f t="array" aca="1" ref="L44" ca="1">RIGHT(INDIRECT("D"&amp;I44+1),9)</f>
        <v xml:space="preserve"> 0.709353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       'E_plas']</v>
      </c>
      <c r="P44">
        <f t="shared" si="1"/>
        <v>42</v>
      </c>
      <c r="Q44" s="6" t="str">
        <f t="shared" ca="1" si="5"/>
        <v>E_plas</v>
      </c>
      <c r="R44">
        <f t="shared" ca="1" si="2"/>
        <v>0.29064699999999999</v>
      </c>
      <c r="S44">
        <f t="shared" ca="1" si="2"/>
        <v>0.70935300000000001</v>
      </c>
      <c r="T44">
        <f t="shared" ca="1" si="3"/>
        <v>-1</v>
      </c>
      <c r="U44">
        <f t="shared" ca="1" si="9"/>
        <v>0</v>
      </c>
      <c r="V44">
        <f t="shared" ca="1" si="9"/>
        <v>0</v>
      </c>
    </row>
    <row r="45" spans="2:22">
      <c r="B45" s="1" t="s">
        <v>24</v>
      </c>
      <c r="C45" t="s">
        <v>22</v>
      </c>
      <c r="D45">
        <v>-1</v>
      </c>
      <c r="G45">
        <f t="shared" si="7"/>
        <v>4</v>
      </c>
      <c r="H45">
        <v>2</v>
      </c>
      <c r="I45">
        <f t="shared" si="4"/>
        <v>156</v>
      </c>
      <c r="J45">
        <f t="shared" si="0"/>
        <v>43</v>
      </c>
      <c r="K45" t="str" cm="1">
        <f t="array" aca="1" ref="K45" ca="1">RIGHT(INDIRECT("B"&amp;I45),9)</f>
        <v xml:space="preserve"> 0.290647</v>
      </c>
      <c r="L45" t="str" cm="1">
        <f t="array" aca="1" ref="L45" ca="1">RIGHT(INDIRECT("D"&amp;I45+1),9)</f>
        <v xml:space="preserve"> 0.709353</v>
      </c>
      <c r="M45" cm="1">
        <f t="array" aca="1" ref="M45" ca="1">INDIRECT("D"&amp;I45+2)</f>
        <v>1</v>
      </c>
      <c r="N45" t="str" cm="1">
        <f t="array" aca="1" ref="N45" ca="1">INDIRECT(IF(H45=2,"E","B")&amp;I45+H45)</f>
        <v xml:space="preserve"> 'Rlf']</v>
      </c>
      <c r="P45">
        <f t="shared" si="1"/>
        <v>43</v>
      </c>
      <c r="Q45" s="6" t="str">
        <f t="shared" ca="1" si="5"/>
        <v>Rlf</v>
      </c>
      <c r="R45">
        <f t="shared" ca="1" si="2"/>
        <v>0.29064699999999999</v>
      </c>
      <c r="S45">
        <f t="shared" ca="1" si="2"/>
        <v>0.70935300000000001</v>
      </c>
      <c r="T45">
        <f t="shared" ca="1" si="3"/>
        <v>1</v>
      </c>
      <c r="U45">
        <f t="shared" ca="1" si="9"/>
        <v>0</v>
      </c>
      <c r="V45">
        <f t="shared" ca="1" si="9"/>
        <v>0</v>
      </c>
    </row>
    <row r="46" spans="2:22">
      <c r="B46" s="1" t="s">
        <v>89</v>
      </c>
      <c r="G46">
        <f t="shared" si="7"/>
        <v>3</v>
      </c>
      <c r="H46">
        <v>2</v>
      </c>
      <c r="I46">
        <f t="shared" si="4"/>
        <v>159</v>
      </c>
      <c r="J46">
        <f t="shared" si="0"/>
        <v>44</v>
      </c>
      <c r="K46" t="str" cm="1">
        <f t="array" aca="1" ref="K46" ca="1">RIGHT(INDIRECT("B"&amp;I46),9)</f>
        <v xml:space="preserve"> 0.290647</v>
      </c>
      <c r="L46" t="str" cm="1">
        <f t="array" aca="1" ref="L46" ca="1">RIGHT(INDIRECT("D"&amp;I46+1),9)</f>
        <v xml:space="preserve"> 0.709353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'LAI']</v>
      </c>
      <c r="P46">
        <f t="shared" si="1"/>
        <v>44</v>
      </c>
      <c r="Q46" s="6" t="str">
        <f t="shared" ca="1" si="5"/>
        <v>LAI</v>
      </c>
      <c r="R46">
        <f t="shared" ca="1" si="2"/>
        <v>0.29064699999999999</v>
      </c>
      <c r="S46">
        <f t="shared" ca="1" si="2"/>
        <v>0.70935300000000001</v>
      </c>
      <c r="T46">
        <f t="shared" ca="1" si="3"/>
        <v>1</v>
      </c>
      <c r="U46">
        <f t="shared" ca="1" si="9"/>
        <v>0</v>
      </c>
      <c r="V46">
        <f t="shared" ca="1" si="9"/>
        <v>0</v>
      </c>
    </row>
    <row r="47" spans="2:22">
      <c r="B47" s="1" t="s">
        <v>358</v>
      </c>
      <c r="G47">
        <f t="shared" si="7"/>
        <v>3</v>
      </c>
      <c r="H47">
        <v>3</v>
      </c>
      <c r="I47">
        <f t="shared" si="4"/>
        <v>162</v>
      </c>
      <c r="J47">
        <f t="shared" si="0"/>
        <v>45</v>
      </c>
      <c r="K47" t="str" cm="1">
        <f t="array" aca="1" ref="K47" ca="1">RIGHT(INDIRECT("B"&amp;I47),9)</f>
        <v xml:space="preserve"> 0.290647</v>
      </c>
      <c r="L47" t="str" cm="1">
        <f t="array" aca="1" ref="L47" ca="1">RIGHT(INDIRECT("D"&amp;I47+1),9)</f>
        <v xml:space="preserve"> 0.709353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       'VFrootbody']</v>
      </c>
      <c r="P47">
        <f t="shared" si="1"/>
        <v>45</v>
      </c>
      <c r="Q47" s="6" t="str">
        <f t="shared" ca="1" si="5"/>
        <v>VFrootbody</v>
      </c>
      <c r="R47">
        <f t="shared" ca="1" si="2"/>
        <v>0.29064699999999999</v>
      </c>
      <c r="S47">
        <f t="shared" ca="1" si="2"/>
        <v>0.70935300000000001</v>
      </c>
      <c r="T47">
        <f t="shared" ca="1" si="3"/>
        <v>-1</v>
      </c>
      <c r="U47">
        <f t="shared" ca="1" si="9"/>
        <v>0</v>
      </c>
      <c r="V47">
        <f t="shared" ca="1" si="9"/>
        <v>0</v>
      </c>
    </row>
    <row r="48" spans="2:22">
      <c r="B48" s="1" t="s">
        <v>21</v>
      </c>
      <c r="C48" t="s">
        <v>22</v>
      </c>
      <c r="D48" t="s">
        <v>379</v>
      </c>
      <c r="G48">
        <f t="shared" si="7"/>
        <v>4</v>
      </c>
      <c r="H48">
        <v>3</v>
      </c>
      <c r="I48">
        <f t="shared" si="4"/>
        <v>166</v>
      </c>
      <c r="J48">
        <f t="shared" si="0"/>
        <v>46</v>
      </c>
      <c r="K48" t="str" cm="1">
        <f t="array" aca="1" ref="K48" ca="1">RIGHT(INDIRECT("B"&amp;I48),9)</f>
        <v xml:space="preserve"> 0.290647</v>
      </c>
      <c r="L48" t="str" cm="1">
        <f t="array" aca="1" ref="L48" ca="1">RIGHT(INDIRECT("D"&amp;I48+1),9)</f>
        <v xml:space="preserve"> 0.709353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       'froot_tip']</v>
      </c>
      <c r="P48">
        <f t="shared" si="1"/>
        <v>46</v>
      </c>
      <c r="Q48" s="6" t="str">
        <f t="shared" ca="1" si="5"/>
        <v>froot_tip</v>
      </c>
      <c r="R48">
        <f t="shared" ca="1" si="2"/>
        <v>0.29064699999999999</v>
      </c>
      <c r="S48">
        <f t="shared" ca="1" si="2"/>
        <v>0.70935300000000001</v>
      </c>
      <c r="T48">
        <f t="shared" ca="1" si="3"/>
        <v>1</v>
      </c>
      <c r="U48">
        <f t="shared" ca="1" si="9"/>
        <v>0</v>
      </c>
      <c r="V48">
        <f t="shared" ca="1" si="9"/>
        <v>0</v>
      </c>
    </row>
    <row r="49" spans="2:22">
      <c r="B49" s="1" t="s">
        <v>24</v>
      </c>
      <c r="C49" t="s">
        <v>22</v>
      </c>
      <c r="D49">
        <v>1</v>
      </c>
      <c r="G49">
        <f t="shared" si="7"/>
        <v>4</v>
      </c>
      <c r="H49">
        <v>3</v>
      </c>
      <c r="I49">
        <f t="shared" si="4"/>
        <v>170</v>
      </c>
      <c r="J49">
        <f t="shared" si="0"/>
        <v>47</v>
      </c>
      <c r="K49" t="str" cm="1">
        <f t="array" aca="1" ref="K49" ca="1">RIGHT(INDIRECT("B"&amp;I49),9)</f>
        <v xml:space="preserve"> 0.290647</v>
      </c>
      <c r="L49" t="str" cm="1">
        <f t="array" aca="1" ref="L49" ca="1">RIGHT(INDIRECT("D"&amp;I49+1),9)</f>
        <v xml:space="preserve"> 0.709353</v>
      </c>
      <c r="M49" cm="1">
        <f t="array" aca="1" ref="M49" ca="1">INDIRECT("D"&amp;I49+2)</f>
        <v>1</v>
      </c>
      <c r="N49" t="str" cm="1">
        <f t="array" aca="1" ref="N49" ca="1">INDIRECT(IF(H49=2,"E","B")&amp;I49+H49)</f>
        <v xml:space="preserve">        'EaAir']</v>
      </c>
      <c r="P49">
        <f t="shared" si="1"/>
        <v>47</v>
      </c>
      <c r="Q49" s="6" t="str">
        <f t="shared" ca="1" si="5"/>
        <v>EaAir</v>
      </c>
      <c r="R49">
        <f t="shared" ca="1" si="2"/>
        <v>0.29064699999999999</v>
      </c>
      <c r="S49">
        <f t="shared" ca="1" si="2"/>
        <v>0.70935300000000001</v>
      </c>
      <c r="T49">
        <f t="shared" ca="1" si="3"/>
        <v>1</v>
      </c>
      <c r="U49">
        <f t="shared" ca="1" si="9"/>
        <v>0</v>
      </c>
      <c r="V49">
        <f t="shared" ca="1" si="9"/>
        <v>0</v>
      </c>
    </row>
    <row r="50" spans="2:22">
      <c r="B50" s="1" t="s">
        <v>83</v>
      </c>
      <c r="G50">
        <f t="shared" si="7"/>
        <v>4</v>
      </c>
      <c r="H50">
        <v>3</v>
      </c>
      <c r="I50">
        <f t="shared" si="4"/>
        <v>174</v>
      </c>
      <c r="J50">
        <f t="shared" si="0"/>
        <v>48</v>
      </c>
      <c r="K50" t="str" cm="1">
        <f t="array" aca="1" ref="K50" ca="1">RIGHT(INDIRECT("B"&amp;I50),9)</f>
        <v xml:space="preserve"> 0.290647</v>
      </c>
      <c r="L50" t="str" cm="1">
        <f t="array" aca="1" ref="L50" ca="1">RIGHT(INDIRECT("D"&amp;I50+1),9)</f>
        <v xml:space="preserve"> 0.709353</v>
      </c>
      <c r="M50" cm="1">
        <f t="array" aca="1" ref="M50" ca="1">INDIRECT("D"&amp;I50+2)</f>
        <v>1</v>
      </c>
      <c r="N50" t="str" cm="1">
        <f t="array" aca="1" ref="N50" ca="1">INDIRECT(IF(H50=2,"E","B")&amp;I50+H50)</f>
        <v xml:space="preserve">        'pH_cyt']</v>
      </c>
      <c r="P50">
        <f t="shared" si="1"/>
        <v>48</v>
      </c>
      <c r="Q50" s="6" t="str">
        <f t="shared" ca="1" si="5"/>
        <v>pH_cyt</v>
      </c>
      <c r="R50">
        <f t="shared" ca="1" si="2"/>
        <v>0.29064699999999999</v>
      </c>
      <c r="S50">
        <f t="shared" ca="1" si="2"/>
        <v>0.70935300000000001</v>
      </c>
      <c r="T50">
        <f t="shared" ca="1" si="3"/>
        <v>1</v>
      </c>
      <c r="U50">
        <f t="shared" ca="1" si="9"/>
        <v>0</v>
      </c>
      <c r="V50">
        <f t="shared" ca="1" si="9"/>
        <v>0</v>
      </c>
    </row>
    <row r="51" spans="2:22">
      <c r="B51" s="1" t="s">
        <v>359</v>
      </c>
      <c r="G51">
        <f t="shared" si="7"/>
        <v>4</v>
      </c>
      <c r="H51">
        <v>2</v>
      </c>
      <c r="I51">
        <f t="shared" si="4"/>
        <v>178</v>
      </c>
      <c r="J51">
        <f t="shared" si="0"/>
        <v>49</v>
      </c>
      <c r="K51" t="str" cm="1">
        <f t="array" aca="1" ref="K51" ca="1">RIGHT(INDIRECT("B"&amp;I51),9)</f>
        <v xml:space="preserve"> 0.290635</v>
      </c>
      <c r="L51" t="str" cm="1">
        <f t="array" aca="1" ref="L51" ca="1">RIGHT(INDIRECT("D"&amp;I51+1),9)</f>
        <v xml:space="preserve"> 0.709364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'Sh']</v>
      </c>
      <c r="P51">
        <f t="shared" si="1"/>
        <v>49</v>
      </c>
      <c r="Q51" s="6" t="str">
        <f t="shared" ca="1" si="5"/>
        <v>Sh</v>
      </c>
      <c r="R51">
        <f t="shared" ca="1" si="2"/>
        <v>0.29063499999999998</v>
      </c>
      <c r="S51">
        <f t="shared" ca="1" si="2"/>
        <v>0.70936399999999999</v>
      </c>
      <c r="T51">
        <f t="shared" ca="1" si="3"/>
        <v>-1</v>
      </c>
      <c r="U51">
        <f t="shared" ca="1" si="9"/>
        <v>1.8000000000018002E-5</v>
      </c>
      <c r="V51">
        <f t="shared" ca="1" si="9"/>
        <v>2.9699999999984465E-10</v>
      </c>
    </row>
    <row r="52" spans="2:22">
      <c r="B52" s="1" t="s">
        <v>21</v>
      </c>
      <c r="C52" t="s">
        <v>22</v>
      </c>
      <c r="D52" t="s">
        <v>380</v>
      </c>
      <c r="G52">
        <f t="shared" si="7"/>
        <v>3</v>
      </c>
      <c r="H52">
        <v>2</v>
      </c>
      <c r="I52">
        <f t="shared" si="4"/>
        <v>181</v>
      </c>
      <c r="J52">
        <f t="shared" si="0"/>
        <v>50</v>
      </c>
      <c r="K52" t="str" cm="1">
        <f t="array" aca="1" ref="K52" ca="1">RIGHT(INDIRECT("B"&amp;I52),9)</f>
        <v xml:space="preserve"> 0.290635</v>
      </c>
      <c r="L52" t="str" cm="1">
        <f t="array" aca="1" ref="L52" ca="1">RIGHT(INDIRECT("D"&amp;I52+1),9)</f>
        <v xml:space="preserve"> 0.709364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'U42']</v>
      </c>
      <c r="P52">
        <f t="shared" si="1"/>
        <v>50</v>
      </c>
      <c r="Q52" s="6" t="str">
        <f t="shared" ca="1" si="5"/>
        <v>U42</v>
      </c>
      <c r="R52">
        <f t="shared" ca="1" si="2"/>
        <v>0.29063499999999998</v>
      </c>
      <c r="S52">
        <f t="shared" ca="1" si="2"/>
        <v>0.70936399999999999</v>
      </c>
      <c r="T52">
        <f t="shared" ca="1" si="3"/>
        <v>1</v>
      </c>
      <c r="U52">
        <f t="shared" ca="1" si="9"/>
        <v>0</v>
      </c>
      <c r="V52">
        <f t="shared" ca="1" si="9"/>
        <v>0</v>
      </c>
    </row>
    <row r="53" spans="2:22">
      <c r="B53" s="1" t="s">
        <v>24</v>
      </c>
      <c r="C53" t="s">
        <v>22</v>
      </c>
      <c r="D53">
        <v>1</v>
      </c>
      <c r="G53">
        <f t="shared" si="7"/>
        <v>3</v>
      </c>
      <c r="H53">
        <v>2</v>
      </c>
      <c r="I53">
        <f t="shared" si="4"/>
        <v>184</v>
      </c>
      <c r="J53">
        <f t="shared" si="0"/>
        <v>51</v>
      </c>
      <c r="K53" t="str" cm="1">
        <f t="array" aca="1" ref="K53" ca="1">RIGHT(INDIRECT("B"&amp;I53),9)</f>
        <v xml:space="preserve"> 0.296482</v>
      </c>
      <c r="L53" t="str" cm="1">
        <f t="array" aca="1" ref="L53" ca="1">RIGHT(INDIRECT("D"&amp;I53+1),9)</f>
        <v xml:space="preserve"> 0.703517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'Cd']</v>
      </c>
      <c r="P53">
        <f t="shared" si="1"/>
        <v>51</v>
      </c>
      <c r="Q53" s="6" t="str">
        <f t="shared" ca="1" si="5"/>
        <v>Cd</v>
      </c>
      <c r="R53">
        <f t="shared" ca="1" si="2"/>
        <v>0.29648200000000002</v>
      </c>
      <c r="S53">
        <f t="shared" ca="1" si="2"/>
        <v>0.70351699999999995</v>
      </c>
      <c r="T53">
        <f t="shared" ca="1" si="3"/>
        <v>1</v>
      </c>
      <c r="U53">
        <f t="shared" ref="U53:V59" ca="1" si="10">T53*(R53-R52)/(2/3)</f>
        <v>8.7705000000000699E-3</v>
      </c>
      <c r="V53">
        <f t="shared" ca="1" si="10"/>
        <v>-7.6921670250001229E-5</v>
      </c>
    </row>
    <row r="54" spans="2:22">
      <c r="B54" s="1" t="s">
        <v>86</v>
      </c>
      <c r="G54">
        <f t="shared" si="7"/>
        <v>3</v>
      </c>
      <c r="H54">
        <v>3</v>
      </c>
      <c r="I54">
        <f t="shared" si="4"/>
        <v>187</v>
      </c>
      <c r="J54">
        <f t="shared" si="0"/>
        <v>52</v>
      </c>
      <c r="K54" t="str" cm="1">
        <f t="array" aca="1" ref="K54" ca="1">RIGHT(INDIRECT("B"&amp;I54),9)</f>
        <v xml:space="preserve"> 0.300856</v>
      </c>
      <c r="L54" t="str" cm="1">
        <f t="array" aca="1" ref="L54" ca="1">RIGHT(INDIRECT("D"&amp;I54+1),9)</f>
        <v xml:space="preserve"> 0.699144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       'AF_soil']</v>
      </c>
      <c r="P54">
        <f t="shared" si="1"/>
        <v>52</v>
      </c>
      <c r="Q54" s="6" t="str">
        <f t="shared" ca="1" si="5"/>
        <v>AF_soil</v>
      </c>
      <c r="R54">
        <f t="shared" ca="1" si="2"/>
        <v>0.30085600000000001</v>
      </c>
      <c r="S54">
        <f t="shared" ca="1" si="2"/>
        <v>0.69914399999999999</v>
      </c>
      <c r="T54">
        <f t="shared" ca="1" si="3"/>
        <v>-1</v>
      </c>
      <c r="U54">
        <f t="shared" ca="1" si="10"/>
        <v>-6.5609999999999835E-3</v>
      </c>
      <c r="V54">
        <f t="shared" ca="1" si="10"/>
        <v>4.30368794999995E-5</v>
      </c>
    </row>
    <row r="55" spans="2:22">
      <c r="B55" s="1" t="s">
        <v>359</v>
      </c>
      <c r="G55">
        <f t="shared" si="7"/>
        <v>4</v>
      </c>
      <c r="H55">
        <v>3</v>
      </c>
      <c r="I55">
        <f t="shared" si="4"/>
        <v>191</v>
      </c>
      <c r="J55">
        <f t="shared" si="0"/>
        <v>53</v>
      </c>
      <c r="K55" t="str" cm="1">
        <f t="array" aca="1" ref="K55" ca="1">RIGHT(INDIRECT("B"&amp;I55),9)</f>
        <v xml:space="preserve"> 0.300856</v>
      </c>
      <c r="L55" t="str" cm="1">
        <f t="array" aca="1" ref="L55" ca="1">RIGHT(INDIRECT("D"&amp;I55+1),9)</f>
        <v xml:space="preserve"> 0.699144</v>
      </c>
      <c r="M55" cm="1">
        <f t="array" aca="1" ref="M55" ca="1">INDIRECT("D"&amp;I55+2)</f>
        <v>1</v>
      </c>
      <c r="N55" t="str" cm="1">
        <f t="array" aca="1" ref="N55" ca="1">INDIRECT(IF(H55=2,"E","B")&amp;I55+H55)</f>
        <v xml:space="preserve">        'VFapoplast']</v>
      </c>
      <c r="P55">
        <f t="shared" si="1"/>
        <v>53</v>
      </c>
      <c r="Q55" s="6" t="str">
        <f t="shared" ca="1" si="5"/>
        <v>VFapoplast</v>
      </c>
      <c r="R55">
        <f t="shared" ca="1" si="2"/>
        <v>0.30085600000000001</v>
      </c>
      <c r="S55">
        <f t="shared" ca="1" si="2"/>
        <v>0.69914399999999999</v>
      </c>
      <c r="T55">
        <f t="shared" ca="1" si="3"/>
        <v>1</v>
      </c>
      <c r="U55">
        <f t="shared" ca="1" si="10"/>
        <v>0</v>
      </c>
      <c r="V55">
        <f t="shared" ca="1" si="10"/>
        <v>0</v>
      </c>
    </row>
    <row r="56" spans="2:22">
      <c r="B56" s="1" t="s">
        <v>21</v>
      </c>
      <c r="C56" t="s">
        <v>22</v>
      </c>
      <c r="D56" t="s">
        <v>380</v>
      </c>
      <c r="G56">
        <f t="shared" si="7"/>
        <v>4</v>
      </c>
      <c r="H56">
        <v>3</v>
      </c>
      <c r="I56">
        <f t="shared" si="4"/>
        <v>195</v>
      </c>
      <c r="J56">
        <f t="shared" si="0"/>
        <v>54</v>
      </c>
      <c r="K56" t="str" cm="1">
        <f t="array" aca="1" ref="K56" ca="1">RIGHT(INDIRECT("B"&amp;I56),9)</f>
        <v xml:space="preserve"> 0.305075</v>
      </c>
      <c r="L56" t="str" cm="1">
        <f t="array" aca="1" ref="L56" ca="1">RIGHT(INDIRECT("D"&amp;I56+1),9)</f>
        <v xml:space="preserve"> 0.694925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       'SoilHL']</v>
      </c>
      <c r="P56">
        <f t="shared" si="1"/>
        <v>54</v>
      </c>
      <c r="Q56" s="6" t="str">
        <f t="shared" ca="1" si="5"/>
        <v>SoilHL</v>
      </c>
      <c r="R56">
        <f t="shared" ca="1" si="2"/>
        <v>0.30507499999999999</v>
      </c>
      <c r="S56">
        <f t="shared" ca="1" si="2"/>
        <v>0.69492500000000001</v>
      </c>
      <c r="T56">
        <f t="shared" ca="1" si="3"/>
        <v>1</v>
      </c>
      <c r="U56">
        <f t="shared" ca="1" si="10"/>
        <v>6.3284999999999592E-3</v>
      </c>
      <c r="V56">
        <f t="shared" ca="1" si="10"/>
        <v>-4.0049912249999488E-5</v>
      </c>
    </row>
    <row r="57" spans="2:22">
      <c r="B57" s="1" t="s">
        <v>24</v>
      </c>
      <c r="C57" t="s">
        <v>22</v>
      </c>
      <c r="D57">
        <v>-1</v>
      </c>
      <c r="G57">
        <f t="shared" si="7"/>
        <v>4</v>
      </c>
      <c r="H57">
        <v>3</v>
      </c>
      <c r="I57">
        <f t="shared" si="4"/>
        <v>199</v>
      </c>
      <c r="J57">
        <f t="shared" si="0"/>
        <v>55</v>
      </c>
      <c r="K57" t="str" cm="1">
        <f t="array" aca="1" ref="K57" ca="1">RIGHT(INDIRECT("B"&amp;I57),9)</f>
        <v xml:space="preserve"> 0.307973</v>
      </c>
      <c r="L57" t="str" cm="1">
        <f t="array" aca="1" ref="L57" ca="1">RIGHT(INDIRECT("D"&amp;I57+1),9)</f>
        <v xml:space="preserve"> 0.692027</v>
      </c>
      <c r="M57" cm="1">
        <f t="array" aca="1" ref="M57" ca="1">INDIRECT("D"&amp;I57+2)</f>
        <v>1</v>
      </c>
      <c r="N57" t="str" cm="1">
        <f t="array" aca="1" ref="N57" ca="1">INDIRECT(IF(H57=2,"E","B")&amp;I57+H57)</f>
        <v xml:space="preserve">        'Ymob_immob']</v>
      </c>
      <c r="P57">
        <f t="shared" si="1"/>
        <v>55</v>
      </c>
      <c r="Q57" s="6" t="str">
        <f t="shared" ca="1" si="5"/>
        <v>Ymob_immob</v>
      </c>
      <c r="R57">
        <f t="shared" ca="1" si="2"/>
        <v>0.307973</v>
      </c>
      <c r="S57">
        <f t="shared" ca="1" si="2"/>
        <v>0.69202699999999995</v>
      </c>
      <c r="T57">
        <f t="shared" ca="1" si="3"/>
        <v>1</v>
      </c>
      <c r="U57">
        <f t="shared" ca="1" si="10"/>
        <v>4.3470000000000175E-3</v>
      </c>
      <c r="V57">
        <f t="shared" ca="1" si="10"/>
        <v>-1.8896409000000517E-5</v>
      </c>
    </row>
    <row r="58" spans="2:22">
      <c r="B58" s="1" t="s">
        <v>93</v>
      </c>
      <c r="G58">
        <f t="shared" si="7"/>
        <v>4</v>
      </c>
      <c r="H58">
        <v>3</v>
      </c>
      <c r="I58">
        <f t="shared" si="4"/>
        <v>203</v>
      </c>
      <c r="J58">
        <f t="shared" si="0"/>
        <v>56</v>
      </c>
      <c r="K58" t="str" cm="1">
        <f t="array" aca="1" ref="K58" ca="1">RIGHT(INDIRECT("B"&amp;I58),9)</f>
        <v xml:space="preserve"> 0.307976</v>
      </c>
      <c r="L58" t="str" cm="1">
        <f t="array" aca="1" ref="L58" ca="1">RIGHT(INDIRECT("D"&amp;I58+1),9)</f>
        <v xml:space="preserve"> 0.692023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       'Aroot']</v>
      </c>
      <c r="P58">
        <f t="shared" si="1"/>
        <v>56</v>
      </c>
      <c r="Q58" s="6" t="str">
        <f t="shared" ca="1" si="5"/>
        <v>Aroot</v>
      </c>
      <c r="R58">
        <f t="shared" ca="1" si="2"/>
        <v>0.30797600000000003</v>
      </c>
      <c r="S58">
        <f t="shared" ca="1" si="2"/>
        <v>0.69202300000000005</v>
      </c>
      <c r="T58">
        <f t="shared" ca="1" si="3"/>
        <v>-1</v>
      </c>
      <c r="U58">
        <f t="shared" ca="1" si="10"/>
        <v>-4.5000000000461338E-6</v>
      </c>
      <c r="V58">
        <f t="shared" ca="1" si="10"/>
        <v>2.6999999999554402E-11</v>
      </c>
    </row>
    <row r="59" spans="2:22">
      <c r="B59" s="1" t="s">
        <v>359</v>
      </c>
      <c r="G59">
        <f t="shared" si="7"/>
        <v>4</v>
      </c>
      <c r="H59">
        <v>3</v>
      </c>
      <c r="I59">
        <f t="shared" si="4"/>
        <v>207</v>
      </c>
      <c r="J59">
        <f t="shared" si="0"/>
        <v>57</v>
      </c>
      <c r="K59" t="str" cm="1">
        <f t="array" aca="1" ref="K59" ca="1">RIGHT(INDIRECT("B"&amp;I59),9)</f>
        <v xml:space="preserve"> 0.307976</v>
      </c>
      <c r="L59" t="str" cm="1">
        <f t="array" aca="1" ref="L59" ca="1">RIGHT(INDIRECT("D"&amp;I59+1),9)</f>
        <v xml:space="preserve"> 0.692023</v>
      </c>
      <c r="M59" cm="1">
        <f t="array" aca="1" ref="M59" ca="1">INDIRECT("D"&amp;I59+2)</f>
        <v>-1</v>
      </c>
      <c r="N59" t="str" cm="1">
        <f t="array" aca="1" ref="N59" ca="1">INDIRECT(IF(H59=2,"E","B")&amp;I59+H59)</f>
        <v xml:space="preserve">        'If_sw']]</v>
      </c>
      <c r="P59">
        <f t="shared" si="1"/>
        <v>57</v>
      </c>
      <c r="Q59" s="6" t="str">
        <f t="shared" ca="1" si="5"/>
        <v>If_sw</v>
      </c>
      <c r="R59">
        <f t="shared" ca="1" si="2"/>
        <v>0.30797600000000003</v>
      </c>
      <c r="S59">
        <f t="shared" ca="1" si="2"/>
        <v>0.69202300000000005</v>
      </c>
      <c r="T59">
        <f t="shared" ca="1" si="3"/>
        <v>-1</v>
      </c>
      <c r="U59">
        <f t="shared" ca="1" si="10"/>
        <v>0</v>
      </c>
      <c r="V59">
        <f t="shared" ca="1" si="10"/>
        <v>0</v>
      </c>
    </row>
    <row r="60" spans="2:22">
      <c r="B60" s="1" t="s">
        <v>21</v>
      </c>
      <c r="C60" t="s">
        <v>22</v>
      </c>
      <c r="D60" t="s">
        <v>380</v>
      </c>
    </row>
    <row r="61" spans="2:22">
      <c r="B61" s="1" t="s">
        <v>24</v>
      </c>
      <c r="C61" t="s">
        <v>22</v>
      </c>
      <c r="D61">
        <v>-1</v>
      </c>
    </row>
    <row r="62" spans="2:22">
      <c r="B62" s="1" t="s">
        <v>56</v>
      </c>
    </row>
    <row r="63" spans="2:22">
      <c r="B63" s="1" t="s">
        <v>360</v>
      </c>
    </row>
    <row r="64" spans="2:22">
      <c r="B64" s="1" t="s">
        <v>21</v>
      </c>
      <c r="C64" t="s">
        <v>22</v>
      </c>
      <c r="D64" t="s">
        <v>381</v>
      </c>
    </row>
    <row r="65" spans="2:5">
      <c r="B65" s="1" t="s">
        <v>24</v>
      </c>
      <c r="C65" t="s">
        <v>22</v>
      </c>
      <c r="D65">
        <v>-1</v>
      </c>
      <c r="E65" t="s">
        <v>135</v>
      </c>
    </row>
    <row r="66" spans="2:5">
      <c r="B66" s="1" t="s">
        <v>360</v>
      </c>
    </row>
    <row r="67" spans="2:5">
      <c r="B67" s="1" t="s">
        <v>21</v>
      </c>
      <c r="C67" t="s">
        <v>22</v>
      </c>
      <c r="D67" t="s">
        <v>381</v>
      </c>
    </row>
    <row r="68" spans="2:5">
      <c r="B68" s="1" t="s">
        <v>24</v>
      </c>
      <c r="C68" t="s">
        <v>22</v>
      </c>
      <c r="D68">
        <v>1</v>
      </c>
    </row>
    <row r="69" spans="2:5">
      <c r="B69" s="1" t="s">
        <v>45</v>
      </c>
    </row>
    <row r="70" spans="2:5">
      <c r="B70" s="1" t="s">
        <v>361</v>
      </c>
    </row>
    <row r="71" spans="2:5">
      <c r="B71" s="1" t="s">
        <v>21</v>
      </c>
      <c r="C71" t="s">
        <v>22</v>
      </c>
      <c r="D71" t="s">
        <v>382</v>
      </c>
    </row>
    <row r="72" spans="2:5">
      <c r="B72" s="1" t="s">
        <v>24</v>
      </c>
      <c r="C72" t="s">
        <v>22</v>
      </c>
      <c r="D72">
        <v>1</v>
      </c>
    </row>
    <row r="73" spans="2:5">
      <c r="B73" s="1" t="s">
        <v>73</v>
      </c>
    </row>
    <row r="74" spans="2:5">
      <c r="B74" s="1" t="s">
        <v>361</v>
      </c>
    </row>
    <row r="75" spans="2:5">
      <c r="B75" s="1" t="s">
        <v>21</v>
      </c>
      <c r="C75" t="s">
        <v>22</v>
      </c>
      <c r="D75" t="s">
        <v>382</v>
      </c>
    </row>
    <row r="76" spans="2:5">
      <c r="B76" s="1" t="s">
        <v>24</v>
      </c>
      <c r="C76" t="s">
        <v>22</v>
      </c>
      <c r="D76">
        <v>1</v>
      </c>
      <c r="E76" t="s">
        <v>87</v>
      </c>
    </row>
    <row r="77" spans="2:5">
      <c r="B77" s="1" t="s">
        <v>362</v>
      </c>
    </row>
    <row r="78" spans="2:5">
      <c r="B78" s="1" t="s">
        <v>21</v>
      </c>
      <c r="C78" t="s">
        <v>22</v>
      </c>
      <c r="D78" t="s">
        <v>383</v>
      </c>
    </row>
    <row r="79" spans="2:5">
      <c r="B79" s="1" t="s">
        <v>24</v>
      </c>
      <c r="C79" t="s">
        <v>22</v>
      </c>
      <c r="D79">
        <v>1</v>
      </c>
    </row>
    <row r="80" spans="2:5">
      <c r="B80" s="1" t="s">
        <v>30</v>
      </c>
    </row>
    <row r="81" spans="2:5">
      <c r="B81" s="1" t="s">
        <v>362</v>
      </c>
    </row>
    <row r="82" spans="2:5">
      <c r="B82" s="1" t="s">
        <v>21</v>
      </c>
      <c r="C82" t="s">
        <v>22</v>
      </c>
      <c r="D82" t="s">
        <v>383</v>
      </c>
    </row>
    <row r="83" spans="2:5">
      <c r="B83" s="1" t="s">
        <v>24</v>
      </c>
      <c r="C83" t="s">
        <v>22</v>
      </c>
      <c r="D83">
        <v>1</v>
      </c>
      <c r="E83" t="s">
        <v>92</v>
      </c>
    </row>
    <row r="84" spans="2:5">
      <c r="B84" s="1" t="s">
        <v>363</v>
      </c>
    </row>
    <row r="85" spans="2:5">
      <c r="B85" s="1" t="s">
        <v>21</v>
      </c>
      <c r="C85" t="s">
        <v>22</v>
      </c>
      <c r="D85" t="s">
        <v>384</v>
      </c>
    </row>
    <row r="86" spans="2:5">
      <c r="B86" s="1" t="s">
        <v>24</v>
      </c>
      <c r="C86" t="s">
        <v>22</v>
      </c>
      <c r="D86">
        <v>-1</v>
      </c>
      <c r="E86" t="s">
        <v>34</v>
      </c>
    </row>
    <row r="87" spans="2:5">
      <c r="B87" s="1" t="s">
        <v>363</v>
      </c>
    </row>
    <row r="88" spans="2:5">
      <c r="B88" s="1" t="s">
        <v>21</v>
      </c>
      <c r="C88" t="s">
        <v>22</v>
      </c>
      <c r="D88" t="s">
        <v>384</v>
      </c>
    </row>
    <row r="89" spans="2:5">
      <c r="B89" s="1" t="s">
        <v>24</v>
      </c>
      <c r="C89" t="s">
        <v>22</v>
      </c>
      <c r="D89">
        <v>-1</v>
      </c>
    </row>
    <row r="90" spans="2:5">
      <c r="B90" s="1" t="s">
        <v>140</v>
      </c>
    </row>
    <row r="91" spans="2:5">
      <c r="B91" s="1" t="s">
        <v>364</v>
      </c>
    </row>
    <row r="92" spans="2:5">
      <c r="B92" s="1" t="s">
        <v>21</v>
      </c>
      <c r="C92" t="s">
        <v>22</v>
      </c>
      <c r="D92" t="s">
        <v>385</v>
      </c>
    </row>
    <row r="93" spans="2:5">
      <c r="B93" s="1" t="s">
        <v>24</v>
      </c>
      <c r="C93" t="s">
        <v>22</v>
      </c>
      <c r="D93">
        <v>-1</v>
      </c>
    </row>
    <row r="94" spans="2:5">
      <c r="B94" s="1" t="s">
        <v>75</v>
      </c>
    </row>
    <row r="95" spans="2:5">
      <c r="B95" s="1" t="s">
        <v>364</v>
      </c>
    </row>
    <row r="96" spans="2:5">
      <c r="B96" s="1" t="s">
        <v>21</v>
      </c>
      <c r="C96" t="s">
        <v>22</v>
      </c>
      <c r="D96" t="s">
        <v>385</v>
      </c>
    </row>
    <row r="97" spans="2:5">
      <c r="B97" s="1" t="s">
        <v>24</v>
      </c>
      <c r="C97" t="s">
        <v>22</v>
      </c>
      <c r="D97">
        <v>1</v>
      </c>
    </row>
    <row r="98" spans="2:5">
      <c r="B98" s="1" t="s">
        <v>32</v>
      </c>
    </row>
    <row r="99" spans="2:5">
      <c r="B99" s="1" t="s">
        <v>365</v>
      </c>
    </row>
    <row r="100" spans="2:5">
      <c r="B100" s="1" t="s">
        <v>21</v>
      </c>
      <c r="C100" t="s">
        <v>22</v>
      </c>
      <c r="D100" t="s">
        <v>385</v>
      </c>
    </row>
    <row r="101" spans="2:5">
      <c r="B101" s="1" t="s">
        <v>24</v>
      </c>
      <c r="C101" t="s">
        <v>22</v>
      </c>
      <c r="D101">
        <v>1</v>
      </c>
      <c r="E101" t="s">
        <v>81</v>
      </c>
    </row>
    <row r="102" spans="2:5">
      <c r="B102" s="1" t="s">
        <v>366</v>
      </c>
    </row>
    <row r="103" spans="2:5">
      <c r="B103" s="1" t="s">
        <v>21</v>
      </c>
      <c r="C103" t="s">
        <v>22</v>
      </c>
      <c r="D103" t="s">
        <v>386</v>
      </c>
    </row>
    <row r="104" spans="2:5">
      <c r="B104" s="1" t="s">
        <v>24</v>
      </c>
      <c r="C104" t="s">
        <v>22</v>
      </c>
      <c r="D104">
        <v>-1</v>
      </c>
    </row>
    <row r="105" spans="2:5">
      <c r="B105" s="1" t="s">
        <v>67</v>
      </c>
    </row>
    <row r="106" spans="2:5">
      <c r="B106" s="1" t="s">
        <v>367</v>
      </c>
    </row>
    <row r="107" spans="2:5">
      <c r="B107" s="1" t="s">
        <v>21</v>
      </c>
      <c r="C107" t="s">
        <v>22</v>
      </c>
      <c r="D107" t="s">
        <v>387</v>
      </c>
    </row>
    <row r="108" spans="2:5">
      <c r="B108" s="1" t="s">
        <v>24</v>
      </c>
      <c r="C108" t="s">
        <v>22</v>
      </c>
      <c r="D108">
        <v>-1</v>
      </c>
      <c r="E108" t="s">
        <v>41</v>
      </c>
    </row>
    <row r="109" spans="2:5">
      <c r="B109" s="1" t="s">
        <v>367</v>
      </c>
    </row>
    <row r="110" spans="2:5">
      <c r="B110" s="1" t="s">
        <v>21</v>
      </c>
      <c r="C110" t="s">
        <v>22</v>
      </c>
      <c r="D110" t="s">
        <v>387</v>
      </c>
    </row>
    <row r="111" spans="2:5">
      <c r="B111" s="1" t="s">
        <v>24</v>
      </c>
      <c r="C111" t="s">
        <v>22</v>
      </c>
      <c r="D111">
        <v>-1</v>
      </c>
    </row>
    <row r="112" spans="2:5">
      <c r="B112" s="1" t="s">
        <v>46</v>
      </c>
    </row>
    <row r="113" spans="2:5">
      <c r="B113" s="1" t="s">
        <v>368</v>
      </c>
    </row>
    <row r="114" spans="2:5">
      <c r="B114" s="1" t="s">
        <v>21</v>
      </c>
      <c r="C114" t="s">
        <v>22</v>
      </c>
      <c r="D114" t="s">
        <v>388</v>
      </c>
    </row>
    <row r="115" spans="2:5">
      <c r="B115" s="1" t="s">
        <v>24</v>
      </c>
      <c r="C115" t="s">
        <v>22</v>
      </c>
      <c r="D115">
        <v>-1</v>
      </c>
      <c r="E115" t="s">
        <v>43</v>
      </c>
    </row>
    <row r="116" spans="2:5">
      <c r="B116" s="1" t="s">
        <v>368</v>
      </c>
    </row>
    <row r="117" spans="2:5">
      <c r="B117" s="1" t="s">
        <v>21</v>
      </c>
      <c r="C117" t="s">
        <v>22</v>
      </c>
      <c r="D117" t="s">
        <v>388</v>
      </c>
    </row>
    <row r="118" spans="2:5">
      <c r="B118" s="1" t="s">
        <v>24</v>
      </c>
      <c r="C118" t="s">
        <v>22</v>
      </c>
      <c r="D118">
        <v>-1</v>
      </c>
    </row>
    <row r="119" spans="2:5">
      <c r="B119" s="1" t="s">
        <v>50</v>
      </c>
    </row>
    <row r="120" spans="2:5">
      <c r="B120" s="1" t="s">
        <v>368</v>
      </c>
    </row>
    <row r="121" spans="2:5">
      <c r="B121" s="1" t="s">
        <v>21</v>
      </c>
      <c r="C121" t="s">
        <v>22</v>
      </c>
      <c r="D121" t="s">
        <v>388</v>
      </c>
    </row>
    <row r="122" spans="2:5">
      <c r="B122" s="1" t="s">
        <v>24</v>
      </c>
      <c r="C122" t="s">
        <v>22</v>
      </c>
      <c r="D122">
        <v>-1</v>
      </c>
    </row>
    <row r="123" spans="2:5">
      <c r="B123" s="1" t="s">
        <v>48</v>
      </c>
    </row>
    <row r="124" spans="2:5">
      <c r="B124" s="1" t="s">
        <v>368</v>
      </c>
    </row>
    <row r="125" spans="2:5">
      <c r="B125" s="1" t="s">
        <v>21</v>
      </c>
      <c r="C125" t="s">
        <v>22</v>
      </c>
      <c r="D125" t="s">
        <v>388</v>
      </c>
    </row>
    <row r="126" spans="2:5">
      <c r="B126" s="1" t="s">
        <v>24</v>
      </c>
      <c r="C126" t="s">
        <v>22</v>
      </c>
      <c r="D126">
        <v>-1</v>
      </c>
    </row>
    <row r="127" spans="2:5">
      <c r="B127" s="1" t="s">
        <v>57</v>
      </c>
    </row>
    <row r="128" spans="2:5">
      <c r="B128" s="1" t="s">
        <v>368</v>
      </c>
    </row>
    <row r="129" spans="2:5">
      <c r="B129" s="1" t="s">
        <v>21</v>
      </c>
      <c r="C129" t="s">
        <v>22</v>
      </c>
      <c r="D129" t="s">
        <v>388</v>
      </c>
    </row>
    <row r="130" spans="2:5">
      <c r="B130" s="1" t="s">
        <v>24</v>
      </c>
      <c r="C130" t="s">
        <v>22</v>
      </c>
      <c r="D130">
        <v>-1</v>
      </c>
      <c r="E130" t="s">
        <v>84</v>
      </c>
    </row>
    <row r="131" spans="2:5">
      <c r="B131" s="1" t="s">
        <v>368</v>
      </c>
    </row>
    <row r="132" spans="2:5">
      <c r="B132" s="1" t="s">
        <v>21</v>
      </c>
      <c r="C132" t="s">
        <v>22</v>
      </c>
      <c r="D132" t="s">
        <v>388</v>
      </c>
    </row>
    <row r="133" spans="2:5">
      <c r="B133" s="1" t="s">
        <v>24</v>
      </c>
      <c r="C133" t="s">
        <v>22</v>
      </c>
      <c r="D133">
        <v>-1</v>
      </c>
      <c r="E133" t="s">
        <v>44</v>
      </c>
    </row>
    <row r="134" spans="2:5">
      <c r="B134" s="1" t="s">
        <v>368</v>
      </c>
    </row>
    <row r="135" spans="2:5">
      <c r="B135" s="1" t="s">
        <v>21</v>
      </c>
      <c r="C135" t="s">
        <v>22</v>
      </c>
      <c r="D135" t="s">
        <v>388</v>
      </c>
    </row>
    <row r="136" spans="2:5">
      <c r="B136" s="1" t="s">
        <v>24</v>
      </c>
      <c r="C136" t="s">
        <v>22</v>
      </c>
      <c r="D136">
        <v>-1</v>
      </c>
      <c r="E136" t="s">
        <v>99</v>
      </c>
    </row>
    <row r="137" spans="2:5">
      <c r="B137" s="1" t="s">
        <v>368</v>
      </c>
    </row>
    <row r="138" spans="2:5">
      <c r="B138" s="1" t="s">
        <v>21</v>
      </c>
      <c r="C138" t="s">
        <v>22</v>
      </c>
      <c r="D138" t="s">
        <v>388</v>
      </c>
    </row>
    <row r="139" spans="2:5">
      <c r="B139" s="1" t="s">
        <v>24</v>
      </c>
      <c r="C139" t="s">
        <v>22</v>
      </c>
      <c r="D139">
        <v>-1</v>
      </c>
    </row>
    <row r="140" spans="2:5">
      <c r="B140" s="1" t="s">
        <v>91</v>
      </c>
    </row>
    <row r="141" spans="2:5">
      <c r="B141" s="1" t="s">
        <v>368</v>
      </c>
    </row>
    <row r="142" spans="2:5">
      <c r="B142" s="1" t="s">
        <v>21</v>
      </c>
      <c r="C142" t="s">
        <v>22</v>
      </c>
      <c r="D142" t="s">
        <v>388</v>
      </c>
    </row>
    <row r="143" spans="2:5">
      <c r="B143" s="1" t="s">
        <v>24</v>
      </c>
      <c r="C143" t="s">
        <v>22</v>
      </c>
      <c r="D143">
        <v>1</v>
      </c>
    </row>
    <row r="144" spans="2:5">
      <c r="B144" s="1" t="s">
        <v>90</v>
      </c>
    </row>
    <row r="145" spans="2:5">
      <c r="B145" s="1" t="s">
        <v>369</v>
      </c>
    </row>
    <row r="146" spans="2:5">
      <c r="B146" s="1" t="s">
        <v>21</v>
      </c>
      <c r="C146" t="s">
        <v>22</v>
      </c>
      <c r="D146" t="s">
        <v>389</v>
      </c>
    </row>
    <row r="147" spans="2:5">
      <c r="B147" s="1" t="s">
        <v>24</v>
      </c>
      <c r="C147" t="s">
        <v>22</v>
      </c>
      <c r="D147">
        <v>1</v>
      </c>
      <c r="E147" t="s">
        <v>36</v>
      </c>
    </row>
    <row r="148" spans="2:5">
      <c r="B148" s="1" t="s">
        <v>369</v>
      </c>
    </row>
    <row r="149" spans="2:5">
      <c r="B149" s="1" t="s">
        <v>21</v>
      </c>
      <c r="C149" t="s">
        <v>22</v>
      </c>
      <c r="D149" t="s">
        <v>389</v>
      </c>
    </row>
    <row r="150" spans="2:5">
      <c r="B150" s="1" t="s">
        <v>24</v>
      </c>
      <c r="C150" t="s">
        <v>22</v>
      </c>
      <c r="D150">
        <v>-1</v>
      </c>
    </row>
    <row r="151" spans="2:5">
      <c r="B151" s="1" t="s">
        <v>160</v>
      </c>
    </row>
    <row r="152" spans="2:5">
      <c r="B152" s="1" t="s">
        <v>369</v>
      </c>
    </row>
    <row r="153" spans="2:5">
      <c r="B153" s="1" t="s">
        <v>21</v>
      </c>
      <c r="C153" t="s">
        <v>22</v>
      </c>
      <c r="D153" t="s">
        <v>389</v>
      </c>
    </row>
    <row r="154" spans="2:5">
      <c r="B154" s="1" t="s">
        <v>24</v>
      </c>
      <c r="C154" t="s">
        <v>22</v>
      </c>
      <c r="D154">
        <v>-1</v>
      </c>
    </row>
    <row r="155" spans="2:5">
      <c r="B155" s="1" t="s">
        <v>47</v>
      </c>
    </row>
    <row r="156" spans="2:5">
      <c r="B156" s="1" t="s">
        <v>369</v>
      </c>
    </row>
    <row r="157" spans="2:5">
      <c r="B157" s="1" t="s">
        <v>21</v>
      </c>
      <c r="C157" t="s">
        <v>22</v>
      </c>
      <c r="D157" t="s">
        <v>389</v>
      </c>
    </row>
    <row r="158" spans="2:5">
      <c r="B158" s="1" t="s">
        <v>24</v>
      </c>
      <c r="C158" t="s">
        <v>22</v>
      </c>
      <c r="D158">
        <v>1</v>
      </c>
      <c r="E158" t="s">
        <v>27</v>
      </c>
    </row>
    <row r="159" spans="2:5">
      <c r="B159" s="1" t="s">
        <v>369</v>
      </c>
    </row>
    <row r="160" spans="2:5">
      <c r="B160" s="1" t="s">
        <v>21</v>
      </c>
      <c r="C160" t="s">
        <v>22</v>
      </c>
      <c r="D160" t="s">
        <v>389</v>
      </c>
    </row>
    <row r="161" spans="2:5">
      <c r="B161" s="1" t="s">
        <v>24</v>
      </c>
      <c r="C161" t="s">
        <v>22</v>
      </c>
      <c r="D161">
        <v>1</v>
      </c>
      <c r="E161" t="s">
        <v>63</v>
      </c>
    </row>
    <row r="162" spans="2:5">
      <c r="B162" s="1" t="s">
        <v>369</v>
      </c>
    </row>
    <row r="163" spans="2:5">
      <c r="B163" s="1" t="s">
        <v>21</v>
      </c>
      <c r="C163" t="s">
        <v>22</v>
      </c>
      <c r="D163" t="s">
        <v>389</v>
      </c>
    </row>
    <row r="164" spans="2:5">
      <c r="B164" s="1" t="s">
        <v>24</v>
      </c>
      <c r="C164" t="s">
        <v>22</v>
      </c>
      <c r="D164">
        <v>-1</v>
      </c>
    </row>
    <row r="165" spans="2:5">
      <c r="B165" s="1" t="s">
        <v>37</v>
      </c>
    </row>
    <row r="166" spans="2:5">
      <c r="B166" s="1" t="s">
        <v>369</v>
      </c>
    </row>
    <row r="167" spans="2:5">
      <c r="B167" s="1" t="s">
        <v>21</v>
      </c>
      <c r="C167" t="s">
        <v>22</v>
      </c>
      <c r="D167" t="s">
        <v>389</v>
      </c>
    </row>
    <row r="168" spans="2:5">
      <c r="B168" s="1" t="s">
        <v>24</v>
      </c>
      <c r="C168" t="s">
        <v>22</v>
      </c>
      <c r="D168">
        <v>1</v>
      </c>
    </row>
    <row r="169" spans="2:5">
      <c r="B169" s="1" t="s">
        <v>28</v>
      </c>
    </row>
    <row r="170" spans="2:5">
      <c r="B170" s="1" t="s">
        <v>369</v>
      </c>
    </row>
    <row r="171" spans="2:5">
      <c r="B171" s="1" t="s">
        <v>21</v>
      </c>
      <c r="C171" t="s">
        <v>22</v>
      </c>
      <c r="D171" t="s">
        <v>389</v>
      </c>
    </row>
    <row r="172" spans="2:5">
      <c r="B172" s="1" t="s">
        <v>24</v>
      </c>
      <c r="C172" t="s">
        <v>22</v>
      </c>
      <c r="D172">
        <v>1</v>
      </c>
    </row>
    <row r="173" spans="2:5">
      <c r="B173" s="1" t="s">
        <v>26</v>
      </c>
    </row>
    <row r="174" spans="2:5">
      <c r="B174" s="1" t="s">
        <v>369</v>
      </c>
    </row>
    <row r="175" spans="2:5">
      <c r="B175" s="1" t="s">
        <v>21</v>
      </c>
      <c r="C175" t="s">
        <v>22</v>
      </c>
      <c r="D175" t="s">
        <v>389</v>
      </c>
    </row>
    <row r="176" spans="2:5">
      <c r="B176" s="1" t="s">
        <v>24</v>
      </c>
      <c r="C176" t="s">
        <v>22</v>
      </c>
      <c r="D176">
        <v>1</v>
      </c>
    </row>
    <row r="177" spans="2:5">
      <c r="B177" s="1" t="s">
        <v>55</v>
      </c>
    </row>
    <row r="178" spans="2:5">
      <c r="B178" s="1" t="s">
        <v>370</v>
      </c>
    </row>
    <row r="179" spans="2:5">
      <c r="B179" s="1" t="s">
        <v>21</v>
      </c>
      <c r="C179" t="s">
        <v>22</v>
      </c>
      <c r="D179" t="s">
        <v>390</v>
      </c>
    </row>
    <row r="180" spans="2:5">
      <c r="B180" s="1" t="s">
        <v>24</v>
      </c>
      <c r="C180" t="s">
        <v>22</v>
      </c>
      <c r="D180">
        <v>-1</v>
      </c>
      <c r="E180" t="s">
        <v>62</v>
      </c>
    </row>
    <row r="181" spans="2:5">
      <c r="B181" s="1" t="s">
        <v>370</v>
      </c>
    </row>
    <row r="182" spans="2:5">
      <c r="B182" s="1" t="s">
        <v>21</v>
      </c>
      <c r="C182" t="s">
        <v>22</v>
      </c>
      <c r="D182" t="s">
        <v>390</v>
      </c>
    </row>
    <row r="183" spans="2:5">
      <c r="B183" s="1" t="s">
        <v>24</v>
      </c>
      <c r="C183" t="s">
        <v>22</v>
      </c>
      <c r="D183">
        <v>1</v>
      </c>
      <c r="E183" t="s">
        <v>143</v>
      </c>
    </row>
    <row r="184" spans="2:5">
      <c r="B184" s="1" t="s">
        <v>371</v>
      </c>
    </row>
    <row r="185" spans="2:5">
      <c r="B185" s="1" t="s">
        <v>21</v>
      </c>
      <c r="C185" t="s">
        <v>22</v>
      </c>
      <c r="D185" t="s">
        <v>391</v>
      </c>
    </row>
    <row r="186" spans="2:5">
      <c r="B186" s="1" t="s">
        <v>24</v>
      </c>
      <c r="C186" t="s">
        <v>22</v>
      </c>
      <c r="D186">
        <v>1</v>
      </c>
      <c r="E186" t="s">
        <v>78</v>
      </c>
    </row>
    <row r="187" spans="2:5">
      <c r="B187" s="1" t="s">
        <v>372</v>
      </c>
    </row>
    <row r="188" spans="2:5">
      <c r="B188" s="1" t="s">
        <v>21</v>
      </c>
      <c r="C188" t="s">
        <v>22</v>
      </c>
      <c r="D188" t="s">
        <v>392</v>
      </c>
    </row>
    <row r="189" spans="2:5">
      <c r="B189" s="1" t="s">
        <v>24</v>
      </c>
      <c r="C189" t="s">
        <v>22</v>
      </c>
      <c r="D189">
        <v>-1</v>
      </c>
    </row>
    <row r="190" spans="2:5">
      <c r="B190" s="1" t="s">
        <v>70</v>
      </c>
    </row>
    <row r="191" spans="2:5">
      <c r="B191" s="1" t="s">
        <v>372</v>
      </c>
    </row>
    <row r="192" spans="2:5">
      <c r="B192" s="1" t="s">
        <v>21</v>
      </c>
      <c r="C192" t="s">
        <v>22</v>
      </c>
      <c r="D192" t="s">
        <v>392</v>
      </c>
    </row>
    <row r="193" spans="2:4">
      <c r="B193" s="1" t="s">
        <v>24</v>
      </c>
      <c r="C193" t="s">
        <v>22</v>
      </c>
      <c r="D193">
        <v>1</v>
      </c>
    </row>
    <row r="194" spans="2:4">
      <c r="B194" s="1" t="s">
        <v>52</v>
      </c>
    </row>
    <row r="195" spans="2:4">
      <c r="B195" s="1" t="s">
        <v>373</v>
      </c>
    </row>
    <row r="196" spans="2:4">
      <c r="B196" s="1" t="s">
        <v>21</v>
      </c>
      <c r="C196" t="s">
        <v>22</v>
      </c>
      <c r="D196" t="s">
        <v>393</v>
      </c>
    </row>
    <row r="197" spans="2:4">
      <c r="B197" s="1" t="s">
        <v>24</v>
      </c>
      <c r="C197" t="s">
        <v>22</v>
      </c>
      <c r="D197">
        <v>1</v>
      </c>
    </row>
    <row r="198" spans="2:4">
      <c r="B198" s="1" t="s">
        <v>59</v>
      </c>
    </row>
    <row r="199" spans="2:4">
      <c r="B199" s="1" t="s">
        <v>374</v>
      </c>
    </row>
    <row r="200" spans="2:4">
      <c r="B200" s="1" t="s">
        <v>21</v>
      </c>
      <c r="C200" t="s">
        <v>22</v>
      </c>
      <c r="D200" t="s">
        <v>394</v>
      </c>
    </row>
    <row r="201" spans="2:4">
      <c r="B201" s="1" t="s">
        <v>24</v>
      </c>
      <c r="C201" t="s">
        <v>22</v>
      </c>
      <c r="D201">
        <v>1</v>
      </c>
    </row>
    <row r="202" spans="2:4">
      <c r="B202" s="1" t="s">
        <v>98</v>
      </c>
    </row>
    <row r="203" spans="2:4">
      <c r="B203" s="1" t="s">
        <v>375</v>
      </c>
    </row>
    <row r="204" spans="2:4">
      <c r="B204" s="1" t="s">
        <v>21</v>
      </c>
      <c r="C204" t="s">
        <v>22</v>
      </c>
      <c r="D204" t="s">
        <v>395</v>
      </c>
    </row>
    <row r="205" spans="2:4">
      <c r="B205" s="1" t="s">
        <v>24</v>
      </c>
      <c r="C205" t="s">
        <v>22</v>
      </c>
      <c r="D205">
        <v>-1</v>
      </c>
    </row>
    <row r="206" spans="2:4">
      <c r="B206" s="1" t="s">
        <v>64</v>
      </c>
    </row>
    <row r="207" spans="2:4">
      <c r="B207" s="1" t="s">
        <v>375</v>
      </c>
    </row>
    <row r="208" spans="2:4">
      <c r="B208" s="1" t="s">
        <v>21</v>
      </c>
      <c r="C208" t="s">
        <v>22</v>
      </c>
      <c r="D208" t="s">
        <v>395</v>
      </c>
    </row>
    <row r="209" spans="2:4">
      <c r="B209" s="1" t="s">
        <v>24</v>
      </c>
      <c r="C209" t="s">
        <v>22</v>
      </c>
      <c r="D209">
        <v>-1</v>
      </c>
    </row>
    <row r="210" spans="2:4">
      <c r="B210" s="1" t="s">
        <v>396</v>
      </c>
      <c r="C210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0E44-8924-4767-85EC-E62F4D3C06A4}">
  <dimension ref="B2:V209"/>
  <sheetViews>
    <sheetView workbookViewId="0">
      <selection activeCell="U1" sqref="U1:V1048576"/>
    </sheetView>
  </sheetViews>
  <sheetFormatPr defaultRowHeight="15"/>
  <sheetData>
    <row r="2" spans="2:22">
      <c r="B2" s="1" t="s">
        <v>397</v>
      </c>
      <c r="I2" t="s">
        <v>705</v>
      </c>
      <c r="J2" t="s">
        <v>704</v>
      </c>
      <c r="K2" t="s">
        <v>702</v>
      </c>
      <c r="L2" t="s">
        <v>703</v>
      </c>
      <c r="M2" t="s">
        <v>700</v>
      </c>
      <c r="N2" t="s">
        <v>701</v>
      </c>
      <c r="P2" t="s">
        <v>704</v>
      </c>
      <c r="Q2" t="s">
        <v>731</v>
      </c>
      <c r="R2" t="s">
        <v>702</v>
      </c>
      <c r="S2" t="s">
        <v>703</v>
      </c>
      <c r="T2" t="s">
        <v>730</v>
      </c>
      <c r="U2" t="s">
        <v>800</v>
      </c>
      <c r="V2" t="s">
        <v>801</v>
      </c>
    </row>
    <row r="3" spans="2:22">
      <c r="B3" s="1" t="s">
        <v>21</v>
      </c>
      <c r="C3" t="s">
        <v>22</v>
      </c>
      <c r="D3" t="s">
        <v>418</v>
      </c>
      <c r="I3">
        <v>2</v>
      </c>
      <c r="J3">
        <v>1</v>
      </c>
      <c r="K3" t="str" cm="1">
        <f t="array" aca="1" ref="K3" ca="1">RIGHT(INDIRECT("B"&amp;I3),9)</f>
        <v xml:space="preserve"> 0.609894</v>
      </c>
      <c r="L3" t="str" cm="1">
        <f t="array" aca="1" ref="L3" ca="1">RIGHT(INDIRECT("D"&amp;I3+1),9)</f>
        <v xml:space="preserve"> 0.389416</v>
      </c>
      <c r="M3">
        <f>D4</f>
        <v>0</v>
      </c>
      <c r="N3" t="str">
        <f>E4</f>
        <v xml:space="preserve"> None]</v>
      </c>
      <c r="P3">
        <f>J3</f>
        <v>1</v>
      </c>
      <c r="Q3" t="s">
        <v>732</v>
      </c>
      <c r="R3">
        <f ca="1">_xlfn.NUMBERVALUE(K3)</f>
        <v>0.60989400000000005</v>
      </c>
      <c r="S3">
        <f ca="1">_xlfn.NUMBERVALUE(L3)</f>
        <v>0.38941599999999998</v>
      </c>
      <c r="T3">
        <f>M3</f>
        <v>0</v>
      </c>
    </row>
    <row r="4" spans="2:22">
      <c r="B4" s="1" t="s">
        <v>24</v>
      </c>
      <c r="C4" t="s">
        <v>22</v>
      </c>
      <c r="D4">
        <v>0</v>
      </c>
      <c r="E4" t="s">
        <v>25</v>
      </c>
      <c r="G4">
        <v>3</v>
      </c>
      <c r="H4">
        <v>3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0.609894</v>
      </c>
      <c r="L4" t="str" cm="1">
        <f t="array" aca="1" ref="L4" ca="1">RIGHT(INDIRECT("D"&amp;I4+1),9)</f>
        <v xml:space="preserve"> 0.389416</v>
      </c>
      <c r="M4" cm="1">
        <f t="array" aca="1" ref="M4" ca="1">INDIRECT("D"&amp;I4+2)</f>
        <v>-1</v>
      </c>
      <c r="N4" t="str" cm="1">
        <f t="array" aca="1" ref="N4" ca="1">INDIRECT(IF(H4=2,"E","B")&amp;I4+H4)</f>
        <v xml:space="preserve">        'ksa']</v>
      </c>
      <c r="P4">
        <f t="shared" ref="P4:P59" si="1">J4</f>
        <v>2</v>
      </c>
      <c r="Q4" s="6" t="str">
        <f ca="1">MID(N4,FIND("'",N4)+1,FIND("'",N4,FIND("'",N4)+1)-FIND("'",N4)-1)</f>
        <v>ksa</v>
      </c>
      <c r="R4">
        <f t="shared" ref="R4:S59" ca="1" si="2">_xlfn.NUMBERVALUE(K4)</f>
        <v>0.60989400000000005</v>
      </c>
      <c r="S4">
        <f t="shared" ca="1" si="2"/>
        <v>0.38941599999999998</v>
      </c>
      <c r="T4">
        <f t="shared" ref="T4:T59" ca="1" si="3">M4</f>
        <v>-1</v>
      </c>
      <c r="U4">
        <f ca="1">T4*(R4-R3)/(2/3)</f>
        <v>0</v>
      </c>
      <c r="V4">
        <f ca="1">U4*(S4-S3)/(2/3)</f>
        <v>0</v>
      </c>
    </row>
    <row r="5" spans="2:22">
      <c r="B5" s="1" t="s">
        <v>398</v>
      </c>
      <c r="G5">
        <f>IF(H4=2,3,4)</f>
        <v>4</v>
      </c>
      <c r="H5">
        <v>2</v>
      </c>
      <c r="I5">
        <f t="shared" ref="I5:I59" si="4">I4+G5</f>
        <v>9</v>
      </c>
      <c r="J5">
        <f t="shared" si="0"/>
        <v>3</v>
      </c>
      <c r="K5" t="str" cm="1">
        <f t="array" aca="1" ref="K5" ca="1">RIGHT(INDIRECT("B"&amp;I5),9)</f>
        <v xml:space="preserve"> 0.609894</v>
      </c>
      <c r="L5" t="str" cm="1">
        <f t="array" aca="1" ref="L5" ca="1">RIGHT(INDIRECT("D"&amp;I5+1),9)</f>
        <v xml:space="preserve"> 0.389416</v>
      </c>
      <c r="M5" cm="1">
        <f t="array" aca="1" ref="M5" ca="1">INDIRECT("D"&amp;I5+2)</f>
        <v>1</v>
      </c>
      <c r="N5" t="str" cm="1">
        <f t="array" aca="1" ref="N5" ca="1">INDIRECT(IF(H5=2,"E","B")&amp;I5+H5)</f>
        <v xml:space="preserve"> 'Kn2']</v>
      </c>
      <c r="P5">
        <f t="shared" si="1"/>
        <v>3</v>
      </c>
      <c r="Q5" s="6" t="str">
        <f t="shared" ref="Q5:Q59" ca="1" si="5">MID(N5,FIND("'",N5)+1,FIND("'",N5,FIND("'",N5)+1)-FIND("'",N5)-1)</f>
        <v>Kn2</v>
      </c>
      <c r="R5">
        <f t="shared" ca="1" si="2"/>
        <v>0.60989400000000005</v>
      </c>
      <c r="S5">
        <f t="shared" ca="1" si="2"/>
        <v>0.38941599999999998</v>
      </c>
      <c r="T5">
        <f t="shared" ca="1" si="3"/>
        <v>1</v>
      </c>
      <c r="U5">
        <f t="shared" ref="U5:V20" ca="1" si="6">T5*(R5-R4)/(2/3)</f>
        <v>0</v>
      </c>
      <c r="V5">
        <f t="shared" ca="1" si="6"/>
        <v>0</v>
      </c>
    </row>
    <row r="6" spans="2:22">
      <c r="B6" s="1" t="s">
        <v>21</v>
      </c>
      <c r="C6" t="s">
        <v>22</v>
      </c>
      <c r="D6" t="s">
        <v>418</v>
      </c>
      <c r="G6">
        <f t="shared" ref="G6:G59" si="7">IF(H5=2,3,4)</f>
        <v>3</v>
      </c>
      <c r="H6">
        <v>3</v>
      </c>
      <c r="I6">
        <f t="shared" si="4"/>
        <v>12</v>
      </c>
      <c r="J6">
        <f t="shared" si="0"/>
        <v>4</v>
      </c>
      <c r="K6" t="str" cm="1">
        <f t="array" aca="1" ref="K6" ca="1">RIGHT(INDIRECT("B"&amp;I6),9)</f>
        <v xml:space="preserve"> 0.609894</v>
      </c>
      <c r="L6" t="str" cm="1">
        <f t="array" aca="1" ref="L6" ca="1">RIGHT(INDIRECT("D"&amp;I6+1),9)</f>
        <v xml:space="preserve"> 0.389416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'froot_tip']</v>
      </c>
      <c r="P6">
        <f t="shared" si="1"/>
        <v>4</v>
      </c>
      <c r="Q6" s="6" t="str">
        <f t="shared" ca="1" si="5"/>
        <v>froot_tip</v>
      </c>
      <c r="R6">
        <f t="shared" ca="1" si="2"/>
        <v>0.60989400000000005</v>
      </c>
      <c r="S6">
        <f t="shared" ca="1" si="2"/>
        <v>0.38941599999999998</v>
      </c>
      <c r="T6">
        <f t="shared" ca="1" si="3"/>
        <v>-1</v>
      </c>
      <c r="U6">
        <f t="shared" ca="1" si="6"/>
        <v>0</v>
      </c>
      <c r="V6">
        <f t="shared" ca="1" si="6"/>
        <v>0</v>
      </c>
    </row>
    <row r="7" spans="2:22">
      <c r="B7" s="1" t="s">
        <v>24</v>
      </c>
      <c r="C7" t="s">
        <v>22</v>
      </c>
      <c r="D7">
        <v>-1</v>
      </c>
      <c r="G7">
        <f t="shared" si="7"/>
        <v>4</v>
      </c>
      <c r="H7">
        <v>2</v>
      </c>
      <c r="I7">
        <f t="shared" si="4"/>
        <v>16</v>
      </c>
      <c r="J7">
        <f t="shared" si="0"/>
        <v>5</v>
      </c>
      <c r="K7" t="str" cm="1">
        <f t="array" aca="1" ref="K7" ca="1">RIGHT(INDIRECT("B"&amp;I7),9)</f>
        <v xml:space="preserve"> 0.613283</v>
      </c>
      <c r="L7" t="str" cm="1">
        <f t="array" aca="1" ref="L7" ca="1">RIGHT(INDIRECT("D"&amp;I7+1),9)</f>
        <v xml:space="preserve"> 0.386027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'Cs']</v>
      </c>
      <c r="P7">
        <f t="shared" si="1"/>
        <v>5</v>
      </c>
      <c r="Q7" s="6" t="str">
        <f t="shared" ca="1" si="5"/>
        <v>Cs</v>
      </c>
      <c r="R7">
        <f t="shared" ca="1" si="2"/>
        <v>0.61328300000000002</v>
      </c>
      <c r="S7">
        <f t="shared" ca="1" si="2"/>
        <v>0.38602700000000001</v>
      </c>
      <c r="T7">
        <f t="shared" ca="1" si="3"/>
        <v>-1</v>
      </c>
      <c r="U7">
        <f t="shared" ca="1" si="6"/>
        <v>-5.083499999999963E-3</v>
      </c>
      <c r="V7">
        <f t="shared" ca="1" si="6"/>
        <v>2.5841972249999627E-5</v>
      </c>
    </row>
    <row r="8" spans="2:22">
      <c r="B8" s="1" t="s">
        <v>140</v>
      </c>
      <c r="G8">
        <f t="shared" si="7"/>
        <v>3</v>
      </c>
      <c r="H8">
        <v>3</v>
      </c>
      <c r="I8">
        <f t="shared" si="4"/>
        <v>19</v>
      </c>
      <c r="J8">
        <f t="shared" si="0"/>
        <v>6</v>
      </c>
      <c r="K8" t="str" cm="1">
        <f t="array" aca="1" ref="K8" ca="1">RIGHT(INDIRECT("B"&amp;I8),9)</f>
        <v xml:space="preserve"> 0.613283</v>
      </c>
      <c r="L8" t="str" cm="1">
        <f t="array" aca="1" ref="L8" ca="1">RIGHT(INDIRECT("D"&amp;I8+1),9)</f>
        <v xml:space="preserve"> 0.386027</v>
      </c>
      <c r="M8" cm="1">
        <f t="array" aca="1" ref="M8" ca="1">INDIRECT("D"&amp;I8+2)</f>
        <v>-1</v>
      </c>
      <c r="N8" t="str" cm="1">
        <f t="array" aca="1" ref="N8" ca="1">INDIRECT(IF(H8=2,"E","B")&amp;I8+H8)</f>
        <v xml:space="preserve">        'Aroot']</v>
      </c>
      <c r="P8">
        <f t="shared" si="1"/>
        <v>6</v>
      </c>
      <c r="Q8" s="6" t="str">
        <f t="shared" ca="1" si="5"/>
        <v>Aroot</v>
      </c>
      <c r="R8">
        <f t="shared" ca="1" si="2"/>
        <v>0.61328300000000002</v>
      </c>
      <c r="S8">
        <f t="shared" ca="1" si="2"/>
        <v>0.38602700000000001</v>
      </c>
      <c r="T8">
        <f t="shared" ca="1" si="3"/>
        <v>-1</v>
      </c>
      <c r="U8">
        <f t="shared" ca="1" si="6"/>
        <v>0</v>
      </c>
      <c r="V8">
        <f t="shared" ca="1" si="6"/>
        <v>0</v>
      </c>
    </row>
    <row r="9" spans="2:22">
      <c r="B9" s="1" t="s">
        <v>398</v>
      </c>
      <c r="G9">
        <f t="shared" si="7"/>
        <v>4</v>
      </c>
      <c r="H9">
        <v>3</v>
      </c>
      <c r="I9">
        <f t="shared" si="4"/>
        <v>23</v>
      </c>
      <c r="J9">
        <f t="shared" si="0"/>
        <v>7</v>
      </c>
      <c r="K9" t="str" cm="1">
        <f t="array" aca="1" ref="K9" ca="1">RIGHT(INDIRECT("B"&amp;I9),9)</f>
        <v xml:space="preserve"> 0.613283</v>
      </c>
      <c r="L9" t="str" cm="1">
        <f t="array" aca="1" ref="L9" ca="1">RIGHT(INDIRECT("D"&amp;I9+1),9)</f>
        <v xml:space="preserve"> 0.386027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'Ytopsoil']</v>
      </c>
      <c r="P9">
        <f t="shared" si="1"/>
        <v>7</v>
      </c>
      <c r="Q9" s="6" t="str">
        <f t="shared" ca="1" si="5"/>
        <v>Ytopsoil</v>
      </c>
      <c r="R9">
        <f t="shared" ca="1" si="2"/>
        <v>0.61328300000000002</v>
      </c>
      <c r="S9">
        <f t="shared" ca="1" si="2"/>
        <v>0.38602700000000001</v>
      </c>
      <c r="T9">
        <f t="shared" ca="1" si="3"/>
        <v>-1</v>
      </c>
      <c r="U9">
        <f t="shared" ca="1" si="6"/>
        <v>0</v>
      </c>
      <c r="V9">
        <f t="shared" ca="1" si="6"/>
        <v>0</v>
      </c>
    </row>
    <row r="10" spans="2:22">
      <c r="B10" s="1" t="s">
        <v>21</v>
      </c>
      <c r="C10" t="s">
        <v>22</v>
      </c>
      <c r="D10" t="s">
        <v>418</v>
      </c>
      <c r="G10">
        <f t="shared" si="7"/>
        <v>4</v>
      </c>
      <c r="H10">
        <v>2</v>
      </c>
      <c r="I10">
        <f t="shared" si="4"/>
        <v>27</v>
      </c>
      <c r="J10">
        <f t="shared" si="0"/>
        <v>8</v>
      </c>
      <c r="K10" t="str" cm="1">
        <f t="array" aca="1" ref="K10" ca="1">RIGHT(INDIRECT("B"&amp;I10),9)</f>
        <v xml:space="preserve"> 0.613283</v>
      </c>
      <c r="L10" t="str" cm="1">
        <f t="array" aca="1" ref="L10" ca="1">RIGHT(INDIRECT("D"&amp;I10+1),9)</f>
        <v xml:space="preserve"> 0.386027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'Rlf']</v>
      </c>
      <c r="P10">
        <f t="shared" si="1"/>
        <v>8</v>
      </c>
      <c r="Q10" s="6" t="str">
        <f t="shared" ca="1" si="5"/>
        <v>Rlf</v>
      </c>
      <c r="R10">
        <f t="shared" ca="1" si="2"/>
        <v>0.61328300000000002</v>
      </c>
      <c r="S10">
        <f t="shared" ca="1" si="2"/>
        <v>0.38602700000000001</v>
      </c>
      <c r="T10">
        <f t="shared" ca="1" si="3"/>
        <v>1</v>
      </c>
      <c r="U10">
        <f t="shared" ca="1" si="6"/>
        <v>0</v>
      </c>
      <c r="V10">
        <f t="shared" ca="1" si="6"/>
        <v>0</v>
      </c>
    </row>
    <row r="11" spans="2:22">
      <c r="B11" s="1" t="s">
        <v>24</v>
      </c>
      <c r="C11" t="s">
        <v>22</v>
      </c>
      <c r="D11">
        <v>1</v>
      </c>
      <c r="E11" t="s">
        <v>71</v>
      </c>
      <c r="G11">
        <f t="shared" si="7"/>
        <v>3</v>
      </c>
      <c r="H11">
        <v>2</v>
      </c>
      <c r="I11">
        <f t="shared" si="4"/>
        <v>30</v>
      </c>
      <c r="J11">
        <f t="shared" si="0"/>
        <v>9</v>
      </c>
      <c r="K11" t="str" cm="1">
        <f t="array" aca="1" ref="K11" ca="1">RIGHT(INDIRECT("B"&amp;I11),9)</f>
        <v xml:space="preserve"> 0.609731</v>
      </c>
      <c r="L11" t="str" cm="1">
        <f t="array" aca="1" ref="L11" ca="1">RIGHT(INDIRECT("D"&amp;I11+1),9)</f>
        <v xml:space="preserve"> 0.389579</v>
      </c>
      <c r="M11" cm="1">
        <f t="array" aca="1" ref="M11" ca="1">INDIRECT("D"&amp;I11+2)</f>
        <v>1</v>
      </c>
      <c r="N11" t="str" cm="1">
        <f t="array" aca="1" ref="N11" ca="1">INDIRECT(IF(H11=2,"E","B")&amp;I11+H11)</f>
        <v xml:space="preserve"> 'Kn']</v>
      </c>
      <c r="P11">
        <f t="shared" si="1"/>
        <v>9</v>
      </c>
      <c r="Q11" s="6" t="str">
        <f t="shared" ca="1" si="5"/>
        <v>Kn</v>
      </c>
      <c r="R11">
        <f t="shared" ca="1" si="2"/>
        <v>0.60973100000000002</v>
      </c>
      <c r="S11">
        <f t="shared" ca="1" si="2"/>
        <v>0.38957900000000001</v>
      </c>
      <c r="T11">
        <f t="shared" ca="1" si="3"/>
        <v>1</v>
      </c>
      <c r="U11">
        <f t="shared" ca="1" si="6"/>
        <v>-5.3279999999999994E-3</v>
      </c>
      <c r="V11">
        <f t="shared" ca="1" si="6"/>
        <v>-2.8387583999999995E-5</v>
      </c>
    </row>
    <row r="12" spans="2:22">
      <c r="B12" s="1" t="s">
        <v>398</v>
      </c>
      <c r="G12">
        <f t="shared" si="7"/>
        <v>3</v>
      </c>
      <c r="H12">
        <v>2</v>
      </c>
      <c r="I12">
        <f t="shared" si="4"/>
        <v>33</v>
      </c>
      <c r="J12">
        <f t="shared" si="0"/>
        <v>10</v>
      </c>
      <c r="K12" t="str" cm="1">
        <f t="array" aca="1" ref="K12" ca="1">RIGHT(INDIRECT("B"&amp;I12),9)</f>
        <v xml:space="preserve"> 0.609675</v>
      </c>
      <c r="L12" t="str" cm="1">
        <f t="array" aca="1" ref="L12" ca="1">RIGHT(INDIRECT("D"&amp;I12+1),9)</f>
        <v xml:space="preserve"> 0.389581</v>
      </c>
      <c r="M12" cm="1">
        <f t="array" aca="1" ref="M12" ca="1">INDIRECT("D"&amp;I12+2)</f>
        <v>1</v>
      </c>
      <c r="N12" t="str" cm="1">
        <f t="array" aca="1" ref="N12" ca="1">INDIRECT(IF(H12=2,"E","B")&amp;I12+H12)</f>
        <v xml:space="preserve"> 'Up']</v>
      </c>
      <c r="P12">
        <f t="shared" si="1"/>
        <v>10</v>
      </c>
      <c r="Q12" s="6" t="str">
        <f t="shared" ca="1" si="5"/>
        <v>Up</v>
      </c>
      <c r="R12">
        <f t="shared" ca="1" si="2"/>
        <v>0.60967499999999997</v>
      </c>
      <c r="S12">
        <f t="shared" ca="1" si="2"/>
        <v>0.38958100000000001</v>
      </c>
      <c r="T12">
        <f t="shared" ca="1" si="3"/>
        <v>1</v>
      </c>
      <c r="U12">
        <f t="shared" ca="1" si="6"/>
        <v>-8.4000000000084007E-5</v>
      </c>
      <c r="V12">
        <f t="shared" ca="1" si="6"/>
        <v>-2.5200000000050407E-10</v>
      </c>
    </row>
    <row r="13" spans="2:22">
      <c r="B13" s="1" t="s">
        <v>21</v>
      </c>
      <c r="C13" t="s">
        <v>22</v>
      </c>
      <c r="D13" t="s">
        <v>418</v>
      </c>
      <c r="G13">
        <f t="shared" si="7"/>
        <v>3</v>
      </c>
      <c r="H13">
        <v>2</v>
      </c>
      <c r="I13">
        <f t="shared" si="4"/>
        <v>36</v>
      </c>
      <c r="J13">
        <f t="shared" si="0"/>
        <v>11</v>
      </c>
      <c r="K13" t="str" cm="1">
        <f t="array" aca="1" ref="K13" ca="1">RIGHT(INDIRECT("B"&amp;I13),9)</f>
        <v xml:space="preserve"> 0.609675</v>
      </c>
      <c r="L13" t="str" cm="1">
        <f t="array" aca="1" ref="L13" ca="1">RIGHT(INDIRECT("D"&amp;I13+1),9)</f>
        <v xml:space="preserve"> 0.389581</v>
      </c>
      <c r="M13" cm="1">
        <f t="array" aca="1" ref="M13" ca="1">INDIRECT("D"&amp;I13+2)</f>
        <v>-1</v>
      </c>
      <c r="N13" t="str" cm="1">
        <f t="array" aca="1" ref="N13" ca="1">INDIRECT(IF(H13=2,"E","B")&amp;I13+H13)</f>
        <v xml:space="preserve"> 'Q']</v>
      </c>
      <c r="P13">
        <f t="shared" si="1"/>
        <v>11</v>
      </c>
      <c r="Q13" s="6" t="str">
        <f t="shared" ca="1" si="5"/>
        <v>Q</v>
      </c>
      <c r="R13">
        <f t="shared" ca="1" si="2"/>
        <v>0.60967499999999997</v>
      </c>
      <c r="S13">
        <f t="shared" ca="1" si="2"/>
        <v>0.38958100000000001</v>
      </c>
      <c r="T13">
        <f t="shared" ca="1" si="3"/>
        <v>-1</v>
      </c>
      <c r="U13">
        <f t="shared" ca="1" si="6"/>
        <v>0</v>
      </c>
      <c r="V13">
        <f t="shared" ca="1" si="6"/>
        <v>0</v>
      </c>
    </row>
    <row r="14" spans="2:22">
      <c r="B14" s="1" t="s">
        <v>24</v>
      </c>
      <c r="C14" t="s">
        <v>22</v>
      </c>
      <c r="D14">
        <v>-1</v>
      </c>
      <c r="G14">
        <f t="shared" si="7"/>
        <v>3</v>
      </c>
      <c r="H14">
        <v>2</v>
      </c>
      <c r="I14">
        <f t="shared" si="4"/>
        <v>39</v>
      </c>
      <c r="J14">
        <f t="shared" si="0"/>
        <v>12</v>
      </c>
      <c r="K14" t="str" cm="1">
        <f t="array" aca="1" ref="K14" ca="1">RIGHT(INDIRECT("B"&amp;I14),9)</f>
        <v xml:space="preserve">  0.11941</v>
      </c>
      <c r="L14" t="str" cm="1">
        <f t="array" aca="1" ref="L14" ca="1">RIGHT(INDIRECT("D"&amp;I14+1),9)</f>
        <v xml:space="preserve"> 0.880233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'Koc']</v>
      </c>
      <c r="P14">
        <f t="shared" si="1"/>
        <v>12</v>
      </c>
      <c r="Q14" s="6" t="str">
        <f t="shared" ca="1" si="5"/>
        <v>Koc</v>
      </c>
      <c r="R14">
        <f t="shared" ca="1" si="2"/>
        <v>0.11941</v>
      </c>
      <c r="S14">
        <f t="shared" ca="1" si="2"/>
        <v>0.88023300000000004</v>
      </c>
      <c r="T14">
        <f t="shared" ca="1" si="3"/>
        <v>1</v>
      </c>
      <c r="U14">
        <f t="shared" ca="1" si="6"/>
        <v>-0.73539749999999993</v>
      </c>
      <c r="V14">
        <f t="shared" ca="1" si="6"/>
        <v>-0.54123638125499995</v>
      </c>
    </row>
    <row r="15" spans="2:22">
      <c r="B15" s="1" t="s">
        <v>28</v>
      </c>
      <c r="G15">
        <f t="shared" si="7"/>
        <v>3</v>
      </c>
      <c r="H15">
        <v>2</v>
      </c>
      <c r="I15">
        <f t="shared" si="4"/>
        <v>42</v>
      </c>
      <c r="J15">
        <f t="shared" si="0"/>
        <v>13</v>
      </c>
      <c r="K15" t="str" cm="1">
        <f t="array" aca="1" ref="K15" ca="1">RIGHT(INDIRECT("B"&amp;I15),9)</f>
        <v xml:space="preserve">  0.11941</v>
      </c>
      <c r="L15" t="str" cm="1">
        <f t="array" aca="1" ref="L15" ca="1">RIGHT(INDIRECT("D"&amp;I15+1),9)</f>
        <v xml:space="preserve"> 0.880233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'Sh']</v>
      </c>
      <c r="P15">
        <f t="shared" si="1"/>
        <v>13</v>
      </c>
      <c r="Q15" s="6" t="str">
        <f t="shared" ca="1" si="5"/>
        <v>Sh</v>
      </c>
      <c r="R15">
        <f t="shared" ca="1" si="2"/>
        <v>0.11941</v>
      </c>
      <c r="S15">
        <f t="shared" ca="1" si="2"/>
        <v>0.88023300000000004</v>
      </c>
      <c r="T15">
        <f t="shared" ca="1" si="3"/>
        <v>1</v>
      </c>
      <c r="U15">
        <f t="shared" ca="1" si="6"/>
        <v>0</v>
      </c>
      <c r="V15">
        <f t="shared" ca="1" si="6"/>
        <v>0</v>
      </c>
    </row>
    <row r="16" spans="2:22">
      <c r="B16" s="1" t="s">
        <v>399</v>
      </c>
      <c r="G16">
        <f t="shared" si="7"/>
        <v>3</v>
      </c>
      <c r="H16">
        <v>3</v>
      </c>
      <c r="I16">
        <f t="shared" si="4"/>
        <v>45</v>
      </c>
      <c r="J16">
        <f t="shared" si="0"/>
        <v>14</v>
      </c>
      <c r="K16" t="str" cm="1">
        <f t="array" aca="1" ref="K16" ca="1">RIGHT(INDIRECT("B"&amp;I16),9)</f>
        <v xml:space="preserve">  0.11941</v>
      </c>
      <c r="L16" t="str" cm="1">
        <f t="array" aca="1" ref="L16" ca="1">RIGHT(INDIRECT("D"&amp;I16+1),9)</f>
        <v xml:space="preserve"> 0.880233</v>
      </c>
      <c r="M16" cm="1">
        <f t="array" aca="1" ref="M16" ca="1">INDIRECT("D"&amp;I16+2)</f>
        <v>-1</v>
      </c>
      <c r="N16" t="str" cm="1">
        <f t="array" aca="1" ref="N16" ca="1">INDIRECT(IF(H16=2,"E","B")&amp;I16+H16)</f>
        <v xml:space="preserve">        'lamb']</v>
      </c>
      <c r="P16">
        <f t="shared" si="1"/>
        <v>14</v>
      </c>
      <c r="Q16" s="6" t="str">
        <f t="shared" ca="1" si="5"/>
        <v>lamb</v>
      </c>
      <c r="R16">
        <f t="shared" ca="1" si="2"/>
        <v>0.11941</v>
      </c>
      <c r="S16">
        <f t="shared" ca="1" si="2"/>
        <v>0.88023300000000004</v>
      </c>
      <c r="T16">
        <f t="shared" ca="1" si="3"/>
        <v>-1</v>
      </c>
      <c r="U16">
        <f t="shared" ca="1" si="6"/>
        <v>0</v>
      </c>
      <c r="V16">
        <f t="shared" ca="1" si="6"/>
        <v>0</v>
      </c>
    </row>
    <row r="17" spans="2:22">
      <c r="B17" s="1" t="s">
        <v>21</v>
      </c>
      <c r="C17" t="s">
        <v>22</v>
      </c>
      <c r="D17" t="s">
        <v>419</v>
      </c>
      <c r="G17">
        <f t="shared" si="7"/>
        <v>4</v>
      </c>
      <c r="H17">
        <v>3</v>
      </c>
      <c r="I17">
        <f t="shared" si="4"/>
        <v>49</v>
      </c>
      <c r="J17">
        <f t="shared" si="0"/>
        <v>15</v>
      </c>
      <c r="K17" t="str" cm="1">
        <f t="array" aca="1" ref="K17" ca="1">RIGHT(INDIRECT("B"&amp;I17),9)</f>
        <v xml:space="preserve"> 0.112142</v>
      </c>
      <c r="L17" t="str" cm="1">
        <f t="array" aca="1" ref="L17" ca="1">RIGHT(INDIRECT("D"&amp;I17+1),9)</f>
        <v xml:space="preserve">   0.8875</v>
      </c>
      <c r="M17" cm="1">
        <f t="array" aca="1" ref="M17" ca="1">INDIRECT("D"&amp;I17+2)</f>
        <v>-1</v>
      </c>
      <c r="N17" t="str" cm="1">
        <f t="array" aca="1" ref="N17" ca="1">INDIRECT(IF(H17=2,"E","B")&amp;I17+H17)</f>
        <v xml:space="preserve">        'alpha']</v>
      </c>
      <c r="P17">
        <f t="shared" si="1"/>
        <v>15</v>
      </c>
      <c r="Q17" s="6" t="str">
        <f t="shared" ca="1" si="5"/>
        <v>alpha</v>
      </c>
      <c r="R17">
        <f t="shared" ca="1" si="2"/>
        <v>0.11214200000000001</v>
      </c>
      <c r="S17">
        <f t="shared" ca="1" si="2"/>
        <v>0.88749999999999996</v>
      </c>
      <c r="T17">
        <f t="shared" ca="1" si="3"/>
        <v>-1</v>
      </c>
      <c r="U17">
        <f t="shared" ca="1" si="6"/>
        <v>1.0901999999999995E-2</v>
      </c>
      <c r="V17">
        <f t="shared" ca="1" si="6"/>
        <v>1.1883725099999852E-4</v>
      </c>
    </row>
    <row r="18" spans="2:22">
      <c r="B18" s="1" t="s">
        <v>24</v>
      </c>
      <c r="C18" t="s">
        <v>22</v>
      </c>
      <c r="D18">
        <v>-1</v>
      </c>
      <c r="E18" t="s">
        <v>43</v>
      </c>
      <c r="G18">
        <f t="shared" si="7"/>
        <v>4</v>
      </c>
      <c r="H18">
        <v>3</v>
      </c>
      <c r="I18">
        <f t="shared" si="4"/>
        <v>53</v>
      </c>
      <c r="J18">
        <f t="shared" si="0"/>
        <v>16</v>
      </c>
      <c r="K18" t="str" cm="1">
        <f t="array" aca="1" ref="K18" ca="1">RIGHT(INDIRECT("B"&amp;I18),9)</f>
        <v xml:space="preserve"> 0.092374</v>
      </c>
      <c r="L18" t="str" cm="1">
        <f t="array" aca="1" ref="L18" ca="1">RIGHT(INDIRECT("D"&amp;I18+1),9)</f>
        <v xml:space="preserve"> 0.907263</v>
      </c>
      <c r="M18" cm="1">
        <f t="array" aca="1" ref="M18" ca="1">INDIRECT("D"&amp;I18+2)</f>
        <v>1</v>
      </c>
      <c r="N18" t="str" cm="1">
        <f t="array" aca="1" ref="N18" ca="1">INDIRECT(IF(H18=2,"E","B")&amp;I18+H18)</f>
        <v xml:space="preserve">        'wmim']</v>
      </c>
      <c r="P18">
        <f t="shared" si="1"/>
        <v>16</v>
      </c>
      <c r="Q18" s="6" t="str">
        <f t="shared" ca="1" si="5"/>
        <v>wmim</v>
      </c>
      <c r="R18">
        <f t="shared" ca="1" si="2"/>
        <v>9.2373999999999998E-2</v>
      </c>
      <c r="S18">
        <f t="shared" ca="1" si="2"/>
        <v>0.90726300000000004</v>
      </c>
      <c r="T18">
        <f t="shared" ca="1" si="3"/>
        <v>1</v>
      </c>
      <c r="U18">
        <f t="shared" ca="1" si="6"/>
        <v>-2.9652000000000012E-2</v>
      </c>
      <c r="V18">
        <f t="shared" ca="1" si="6"/>
        <v>-8.7901871400000416E-4</v>
      </c>
    </row>
    <row r="19" spans="2:22">
      <c r="B19" s="1" t="s">
        <v>399</v>
      </c>
      <c r="G19">
        <f t="shared" si="7"/>
        <v>4</v>
      </c>
      <c r="H19">
        <v>3</v>
      </c>
      <c r="I19">
        <f t="shared" si="4"/>
        <v>57</v>
      </c>
      <c r="J19">
        <f t="shared" si="0"/>
        <v>17</v>
      </c>
      <c r="K19" t="str" cm="1">
        <f t="array" aca="1" ref="K19" ca="1">RIGHT(INDIRECT("B"&amp;I19),9)</f>
        <v xml:space="preserve"> 0.092374</v>
      </c>
      <c r="L19" t="str" cm="1">
        <f t="array" aca="1" ref="L19" ca="1">RIGHT(INDIRECT("D"&amp;I19+1),9)</f>
        <v xml:space="preserve"> 0.907269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       'EaAir']</v>
      </c>
      <c r="P19">
        <f t="shared" si="1"/>
        <v>17</v>
      </c>
      <c r="Q19" s="6" t="str">
        <f t="shared" ca="1" si="5"/>
        <v>EaAir</v>
      </c>
      <c r="R19">
        <f t="shared" ca="1" si="2"/>
        <v>9.2373999999999998E-2</v>
      </c>
      <c r="S19">
        <f t="shared" ca="1" si="2"/>
        <v>0.90726899999999999</v>
      </c>
      <c r="T19">
        <f t="shared" ca="1" si="3"/>
        <v>-1</v>
      </c>
      <c r="U19">
        <f t="shared" ca="1" si="6"/>
        <v>0</v>
      </c>
      <c r="V19">
        <f t="shared" ca="1" si="6"/>
        <v>0</v>
      </c>
    </row>
    <row r="20" spans="2:22">
      <c r="B20" s="1" t="s">
        <v>21</v>
      </c>
      <c r="C20" t="s">
        <v>22</v>
      </c>
      <c r="D20" t="s">
        <v>419</v>
      </c>
      <c r="G20">
        <f t="shared" si="7"/>
        <v>4</v>
      </c>
      <c r="H20">
        <v>2</v>
      </c>
      <c r="I20">
        <f t="shared" si="4"/>
        <v>61</v>
      </c>
      <c r="J20">
        <f t="shared" si="0"/>
        <v>18</v>
      </c>
      <c r="K20" t="str" cm="1">
        <f t="array" aca="1" ref="K20" ca="1">RIGHT(INDIRECT("B"&amp;I20),9)</f>
        <v xml:space="preserve"> 0.092314</v>
      </c>
      <c r="L20" t="str" cm="1">
        <f t="array" aca="1" ref="L20" ca="1">RIGHT(INDIRECT("D"&amp;I20+1),9)</f>
        <v xml:space="preserve"> 0.907329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'Ss']</v>
      </c>
      <c r="P20">
        <f t="shared" si="1"/>
        <v>18</v>
      </c>
      <c r="Q20" s="6" t="str">
        <f t="shared" ca="1" si="5"/>
        <v>Ss</v>
      </c>
      <c r="R20">
        <f t="shared" ca="1" si="2"/>
        <v>9.2313999999999993E-2</v>
      </c>
      <c r="S20">
        <f t="shared" ca="1" si="2"/>
        <v>0.90732900000000005</v>
      </c>
      <c r="T20">
        <f t="shared" ca="1" si="3"/>
        <v>-1</v>
      </c>
      <c r="U20">
        <f t="shared" ca="1" si="6"/>
        <v>9.0000000000006741E-5</v>
      </c>
      <c r="V20">
        <f t="shared" ca="1" si="6"/>
        <v>8.1000000000087083E-9</v>
      </c>
    </row>
    <row r="21" spans="2:22">
      <c r="B21" s="1" t="s">
        <v>24</v>
      </c>
      <c r="C21" t="s">
        <v>22</v>
      </c>
      <c r="D21">
        <v>-1</v>
      </c>
      <c r="G21">
        <f t="shared" si="7"/>
        <v>3</v>
      </c>
      <c r="H21">
        <v>3</v>
      </c>
      <c r="I21">
        <f t="shared" si="4"/>
        <v>64</v>
      </c>
      <c r="J21">
        <f t="shared" si="0"/>
        <v>19</v>
      </c>
      <c r="K21" t="str" cm="1">
        <f t="array" aca="1" ref="K21" ca="1">RIGHT(INDIRECT("B"&amp;I21),9)</f>
        <v xml:space="preserve"> 0.092314</v>
      </c>
      <c r="L21" t="str" cm="1">
        <f t="array" aca="1" ref="L21" ca="1">RIGHT(INDIRECT("D"&amp;I21+1),9)</f>
        <v xml:space="preserve"> 0.907534</v>
      </c>
      <c r="M21" cm="1">
        <f t="array" aca="1" ref="M21" ca="1">INDIRECT("D"&amp;I21+2)</f>
        <v>-1</v>
      </c>
      <c r="N21" t="str" cm="1">
        <f t="array" aca="1" ref="N21" ca="1">INDIRECT(IF(H21=2,"E","B")&amp;I21+H21)</f>
        <v xml:space="preserve">        'SoilHL']</v>
      </c>
      <c r="P21">
        <f t="shared" si="1"/>
        <v>19</v>
      </c>
      <c r="Q21" s="6" t="str">
        <f t="shared" ca="1" si="5"/>
        <v>SoilHL</v>
      </c>
      <c r="R21">
        <f t="shared" ca="1" si="2"/>
        <v>9.2313999999999993E-2</v>
      </c>
      <c r="S21">
        <f t="shared" ca="1" si="2"/>
        <v>0.90753399999999995</v>
      </c>
      <c r="T21">
        <f t="shared" ca="1" si="3"/>
        <v>-1</v>
      </c>
      <c r="U21">
        <f t="shared" ref="U21:V36" ca="1" si="8">T21*(R21-R20)/(2/3)</f>
        <v>0</v>
      </c>
      <c r="V21">
        <f t="shared" ca="1" si="8"/>
        <v>0</v>
      </c>
    </row>
    <row r="22" spans="2:22">
      <c r="B22" s="1" t="s">
        <v>64</v>
      </c>
      <c r="G22">
        <f t="shared" si="7"/>
        <v>4</v>
      </c>
      <c r="H22">
        <v>3</v>
      </c>
      <c r="I22">
        <f t="shared" si="4"/>
        <v>68</v>
      </c>
      <c r="J22">
        <f t="shared" si="0"/>
        <v>20</v>
      </c>
      <c r="K22" t="str" cm="1">
        <f t="array" aca="1" ref="K22" ca="1">RIGHT(INDIRECT("B"&amp;I22),9)</f>
        <v xml:space="preserve">   0.0774</v>
      </c>
      <c r="L22" t="str" cm="1">
        <f t="array" aca="1" ref="L22" ca="1">RIGHT(INDIRECT("D"&amp;I22+1),9)</f>
        <v xml:space="preserve"> 0.922449</v>
      </c>
      <c r="M22" cm="1">
        <f t="array" aca="1" ref="M22" ca="1">INDIRECT("D"&amp;I22+2)</f>
        <v>-1</v>
      </c>
      <c r="N22" t="str" cm="1">
        <f t="array" aca="1" ref="N22" ca="1">INDIRECT(IF(H22=2,"E","B")&amp;I22+H22)</f>
        <v xml:space="preserve">        'WatHL']</v>
      </c>
      <c r="P22">
        <f t="shared" si="1"/>
        <v>20</v>
      </c>
      <c r="Q22" s="6" t="str">
        <f t="shared" ca="1" si="5"/>
        <v>WatHL</v>
      </c>
      <c r="R22">
        <f t="shared" ca="1" si="2"/>
        <v>7.7399999999999997E-2</v>
      </c>
      <c r="S22">
        <f t="shared" ca="1" si="2"/>
        <v>0.92244899999999996</v>
      </c>
      <c r="T22">
        <f t="shared" ca="1" si="3"/>
        <v>-1</v>
      </c>
      <c r="U22">
        <f t="shared" ca="1" si="8"/>
        <v>2.2370999999999995E-2</v>
      </c>
      <c r="V22">
        <f t="shared" ca="1" si="8"/>
        <v>5.0049519750000029E-4</v>
      </c>
    </row>
    <row r="23" spans="2:22">
      <c r="B23" s="1" t="s">
        <v>399</v>
      </c>
      <c r="G23">
        <f t="shared" si="7"/>
        <v>4</v>
      </c>
      <c r="H23">
        <v>3</v>
      </c>
      <c r="I23">
        <f t="shared" si="4"/>
        <v>72</v>
      </c>
      <c r="J23">
        <f t="shared" si="0"/>
        <v>21</v>
      </c>
      <c r="K23" t="str" cm="1">
        <f t="array" aca="1" ref="K23" ca="1">RIGHT(INDIRECT("B"&amp;I23),9)</f>
        <v xml:space="preserve">   0.0774</v>
      </c>
      <c r="L23" t="str" cm="1">
        <f t="array" aca="1" ref="L23" ca="1">RIGHT(INDIRECT("D"&amp;I23+1),9)</f>
        <v xml:space="preserve"> 0.922449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       'VFapoplast']</v>
      </c>
      <c r="P23">
        <f t="shared" si="1"/>
        <v>21</v>
      </c>
      <c r="Q23" s="6" t="str">
        <f t="shared" ca="1" si="5"/>
        <v>VFapoplast</v>
      </c>
      <c r="R23">
        <f t="shared" ca="1" si="2"/>
        <v>7.7399999999999997E-2</v>
      </c>
      <c r="S23">
        <f t="shared" ca="1" si="2"/>
        <v>0.92244899999999996</v>
      </c>
      <c r="T23">
        <f t="shared" ca="1" si="3"/>
        <v>1</v>
      </c>
      <c r="U23">
        <f t="shared" ca="1" si="8"/>
        <v>0</v>
      </c>
      <c r="V23">
        <f t="shared" ca="1" si="8"/>
        <v>0</v>
      </c>
    </row>
    <row r="24" spans="2:22">
      <c r="B24" s="1" t="s">
        <v>21</v>
      </c>
      <c r="C24" t="s">
        <v>22</v>
      </c>
      <c r="D24" t="s">
        <v>419</v>
      </c>
      <c r="G24">
        <f t="shared" si="7"/>
        <v>4</v>
      </c>
      <c r="H24">
        <v>2</v>
      </c>
      <c r="I24">
        <f t="shared" si="4"/>
        <v>76</v>
      </c>
      <c r="J24">
        <f t="shared" si="0"/>
        <v>22</v>
      </c>
      <c r="K24" t="str" cm="1">
        <f t="array" aca="1" ref="K24" ca="1">RIGHT(INDIRECT("B"&amp;I24),9)</f>
        <v xml:space="preserve">   0.0774</v>
      </c>
      <c r="L24" t="str" cm="1">
        <f t="array" aca="1" ref="L24" ca="1">RIGHT(INDIRECT("D"&amp;I24+1),9)</f>
        <v xml:space="preserve"> 0.922449</v>
      </c>
      <c r="M24" cm="1">
        <f t="array" aca="1" ref="M24" ca="1">INDIRECT("D"&amp;I24+2)</f>
        <v>1</v>
      </c>
      <c r="N24" t="str" cm="1">
        <f t="array" aca="1" ref="N24" ca="1">INDIRECT(IF(H24=2,"E","B")&amp;I24+H24)</f>
        <v xml:space="preserve"> 'kmw']</v>
      </c>
      <c r="P24">
        <f t="shared" si="1"/>
        <v>22</v>
      </c>
      <c r="Q24" s="6" t="str">
        <f t="shared" ca="1" si="5"/>
        <v>kmw</v>
      </c>
      <c r="R24">
        <f t="shared" ca="1" si="2"/>
        <v>7.7399999999999997E-2</v>
      </c>
      <c r="S24">
        <f t="shared" ca="1" si="2"/>
        <v>0.92244899999999996</v>
      </c>
      <c r="T24">
        <f t="shared" ca="1" si="3"/>
        <v>1</v>
      </c>
      <c r="U24">
        <f t="shared" ca="1" si="8"/>
        <v>0</v>
      </c>
      <c r="V24">
        <f t="shared" ca="1" si="8"/>
        <v>0</v>
      </c>
    </row>
    <row r="25" spans="2:22">
      <c r="B25" s="1" t="s">
        <v>24</v>
      </c>
      <c r="C25" t="s">
        <v>22</v>
      </c>
      <c r="D25">
        <v>-1</v>
      </c>
      <c r="G25">
        <f t="shared" si="7"/>
        <v>3</v>
      </c>
      <c r="H25">
        <v>3</v>
      </c>
      <c r="I25">
        <f t="shared" si="4"/>
        <v>79</v>
      </c>
      <c r="J25">
        <f t="shared" si="0"/>
        <v>23</v>
      </c>
      <c r="K25" t="str" cm="1">
        <f t="array" aca="1" ref="K25" ca="1">RIGHT(INDIRECT("B"&amp;I25),9)</f>
        <v xml:space="preserve">   0.0774</v>
      </c>
      <c r="L25" t="str" cm="1">
        <f t="array" aca="1" ref="L25" ca="1">RIGHT(INDIRECT("D"&amp;I25+1),9)</f>
        <v xml:space="preserve"> 0.922449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       'f_apo']</v>
      </c>
      <c r="P25">
        <f t="shared" si="1"/>
        <v>23</v>
      </c>
      <c r="Q25" s="6" t="str">
        <f t="shared" ca="1" si="5"/>
        <v>f_apo</v>
      </c>
      <c r="R25">
        <f t="shared" ca="1" si="2"/>
        <v>7.7399999999999997E-2</v>
      </c>
      <c r="S25">
        <f t="shared" ca="1" si="2"/>
        <v>0.92244899999999996</v>
      </c>
      <c r="T25">
        <f t="shared" ca="1" si="3"/>
        <v>-1</v>
      </c>
      <c r="U25">
        <f t="shared" ca="1" si="8"/>
        <v>0</v>
      </c>
      <c r="V25">
        <f t="shared" ca="1" si="8"/>
        <v>0</v>
      </c>
    </row>
    <row r="26" spans="2:22">
      <c r="B26" s="1" t="s">
        <v>83</v>
      </c>
      <c r="G26">
        <f t="shared" si="7"/>
        <v>4</v>
      </c>
      <c r="H26">
        <v>3</v>
      </c>
      <c r="I26">
        <f t="shared" si="4"/>
        <v>83</v>
      </c>
      <c r="J26">
        <f t="shared" si="0"/>
        <v>24</v>
      </c>
      <c r="K26" t="str" cm="1">
        <f t="array" aca="1" ref="K26" ca="1">RIGHT(INDIRECT("B"&amp;I26),9)</f>
        <v xml:space="preserve">   0.0774</v>
      </c>
      <c r="L26" t="str" cm="1">
        <f t="array" aca="1" ref="L26" ca="1">RIGHT(INDIRECT("D"&amp;I26+1),9)</f>
        <v xml:space="preserve"> 0.922449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       'U42']</v>
      </c>
      <c r="P26">
        <f t="shared" si="1"/>
        <v>24</v>
      </c>
      <c r="Q26" s="6" t="str">
        <f t="shared" ca="1" si="5"/>
        <v>U42</v>
      </c>
      <c r="R26">
        <f t="shared" ca="1" si="2"/>
        <v>7.7399999999999997E-2</v>
      </c>
      <c r="S26">
        <f t="shared" ca="1" si="2"/>
        <v>0.92244899999999996</v>
      </c>
      <c r="T26">
        <f t="shared" ca="1" si="3"/>
        <v>-1</v>
      </c>
      <c r="U26">
        <f t="shared" ca="1" si="8"/>
        <v>0</v>
      </c>
      <c r="V26">
        <f t="shared" ca="1" si="8"/>
        <v>0</v>
      </c>
    </row>
    <row r="27" spans="2:22">
      <c r="B27" s="1" t="s">
        <v>399</v>
      </c>
      <c r="G27">
        <f t="shared" si="7"/>
        <v>4</v>
      </c>
      <c r="H27">
        <v>3</v>
      </c>
      <c r="I27">
        <f t="shared" si="4"/>
        <v>87</v>
      </c>
      <c r="J27">
        <f t="shared" si="0"/>
        <v>25</v>
      </c>
      <c r="K27" t="str" cm="1">
        <f t="array" aca="1" ref="K27" ca="1">RIGHT(INDIRECT("B"&amp;I27),9)</f>
        <v xml:space="preserve">   0.0774</v>
      </c>
      <c r="L27" t="str" cm="1">
        <f t="array" aca="1" ref="L27" ca="1">RIGHT(INDIRECT("D"&amp;I27+1),9)</f>
        <v xml:space="preserve"> 0.922449</v>
      </c>
      <c r="M27" cm="1">
        <f t="array" aca="1" ref="M27" ca="1">INDIRECT("D"&amp;I27+2)</f>
        <v>1</v>
      </c>
      <c r="N27" t="str" cm="1">
        <f t="array" aca="1" ref="N27" ca="1">INDIRECT(IF(H27=2,"E","B")&amp;I27+H27)</f>
        <v xml:space="preserve">        'pH_cyt']</v>
      </c>
      <c r="P27">
        <f t="shared" si="1"/>
        <v>25</v>
      </c>
      <c r="Q27" s="6" t="str">
        <f t="shared" ca="1" si="5"/>
        <v>pH_cyt</v>
      </c>
      <c r="R27">
        <f t="shared" ca="1" si="2"/>
        <v>7.7399999999999997E-2</v>
      </c>
      <c r="S27">
        <f t="shared" ca="1" si="2"/>
        <v>0.92244899999999996</v>
      </c>
      <c r="T27">
        <f t="shared" ca="1" si="3"/>
        <v>1</v>
      </c>
      <c r="U27">
        <f t="shared" ca="1" si="8"/>
        <v>0</v>
      </c>
      <c r="V27">
        <f t="shared" ca="1" si="8"/>
        <v>0</v>
      </c>
    </row>
    <row r="28" spans="2:22">
      <c r="B28" s="1" t="s">
        <v>21</v>
      </c>
      <c r="C28" t="s">
        <v>22</v>
      </c>
      <c r="D28" t="s">
        <v>419</v>
      </c>
      <c r="G28">
        <f t="shared" si="7"/>
        <v>4</v>
      </c>
      <c r="H28">
        <v>2</v>
      </c>
      <c r="I28">
        <f t="shared" si="4"/>
        <v>91</v>
      </c>
      <c r="J28">
        <f t="shared" si="0"/>
        <v>26</v>
      </c>
      <c r="K28" t="str" cm="1">
        <f t="array" aca="1" ref="K28" ca="1">RIGHT(INDIRECT("B"&amp;I28),9)</f>
        <v xml:space="preserve"> 0.078945</v>
      </c>
      <c r="L28" t="str" cm="1">
        <f t="array" aca="1" ref="L28" ca="1">RIGHT(INDIRECT("D"&amp;I28+1),9)</f>
        <v xml:space="preserve"> 0.920904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'Cd']</v>
      </c>
      <c r="P28">
        <f t="shared" si="1"/>
        <v>26</v>
      </c>
      <c r="Q28" s="6" t="str">
        <f t="shared" ca="1" si="5"/>
        <v>Cd</v>
      </c>
      <c r="R28">
        <f t="shared" ca="1" si="2"/>
        <v>7.8945000000000001E-2</v>
      </c>
      <c r="S28">
        <f t="shared" ca="1" si="2"/>
        <v>0.92090399999999994</v>
      </c>
      <c r="T28">
        <f t="shared" ca="1" si="3"/>
        <v>1</v>
      </c>
      <c r="U28">
        <f t="shared" ca="1" si="8"/>
        <v>2.3175000000000071E-3</v>
      </c>
      <c r="V28">
        <f t="shared" ca="1" si="8"/>
        <v>-5.3708062500000812E-6</v>
      </c>
    </row>
    <row r="29" spans="2:22">
      <c r="B29" s="1" t="s">
        <v>24</v>
      </c>
      <c r="C29" t="s">
        <v>22</v>
      </c>
      <c r="D29">
        <v>1</v>
      </c>
      <c r="E29" t="s">
        <v>27</v>
      </c>
      <c r="G29">
        <f t="shared" si="7"/>
        <v>3</v>
      </c>
      <c r="H29">
        <v>3</v>
      </c>
      <c r="I29">
        <f t="shared" si="4"/>
        <v>94</v>
      </c>
      <c r="J29">
        <f t="shared" si="0"/>
        <v>27</v>
      </c>
      <c r="K29" t="str" cm="1">
        <f t="array" aca="1" ref="K29" ca="1">RIGHT(INDIRECT("B"&amp;I29),9)</f>
        <v xml:space="preserve"> 0.078946</v>
      </c>
      <c r="L29" t="str" cm="1">
        <f t="array" aca="1" ref="L29" ca="1">RIGHT(INDIRECT("D"&amp;I29+1),9)</f>
        <v xml:space="preserve"> 0.920908</v>
      </c>
      <c r="M29" cm="1">
        <f t="array" aca="1" ref="M29" ca="1">INDIRECT("D"&amp;I29+2)</f>
        <v>-1</v>
      </c>
      <c r="N29" t="str" cm="1">
        <f t="array" aca="1" ref="N29" ca="1">INDIRECT(IF(H29=2,"E","B")&amp;I29+H29)</f>
        <v xml:space="preserve">        'Beta']</v>
      </c>
      <c r="P29">
        <f t="shared" si="1"/>
        <v>27</v>
      </c>
      <c r="Q29" s="6" t="str">
        <f t="shared" ca="1" si="5"/>
        <v>Beta</v>
      </c>
      <c r="R29">
        <f t="shared" ca="1" si="2"/>
        <v>7.8946000000000002E-2</v>
      </c>
      <c r="S29">
        <f t="shared" ca="1" si="2"/>
        <v>0.92090799999999995</v>
      </c>
      <c r="T29">
        <f t="shared" ca="1" si="3"/>
        <v>-1</v>
      </c>
      <c r="U29">
        <f t="shared" ca="1" si="8"/>
        <v>-1.5000000000015001E-6</v>
      </c>
      <c r="V29">
        <f t="shared" ca="1" si="8"/>
        <v>-9.0000000000180021E-12</v>
      </c>
    </row>
    <row r="30" spans="2:22">
      <c r="B30" s="1" t="s">
        <v>400</v>
      </c>
      <c r="G30">
        <f t="shared" si="7"/>
        <v>4</v>
      </c>
      <c r="H30">
        <v>3</v>
      </c>
      <c r="I30">
        <f t="shared" si="4"/>
        <v>98</v>
      </c>
      <c r="J30">
        <f t="shared" si="0"/>
        <v>28</v>
      </c>
      <c r="K30" t="str" cm="1">
        <f t="array" aca="1" ref="K30" ca="1">RIGHT(INDIRECT("B"&amp;I30),9)</f>
        <v xml:space="preserve"> 0.078946</v>
      </c>
      <c r="L30" t="str" cm="1">
        <f t="array" aca="1" ref="L30" ca="1">RIGHT(INDIRECT("D"&amp;I30+1),9)</f>
        <v xml:space="preserve"> 0.920908</v>
      </c>
      <c r="M30" cm="1">
        <f t="array" aca="1" ref="M30" ca="1">INDIRECT("D"&amp;I30+2)</f>
        <v>-1</v>
      </c>
      <c r="N30" t="str" cm="1">
        <f t="array" aca="1" ref="N30" ca="1">INDIRECT(IF(H30=2,"E","B")&amp;I30+H30)</f>
        <v xml:space="preserve">        'VFrootbody']</v>
      </c>
      <c r="P30">
        <f t="shared" si="1"/>
        <v>28</v>
      </c>
      <c r="Q30" s="6" t="str">
        <f t="shared" ca="1" si="5"/>
        <v>VFrootbody</v>
      </c>
      <c r="R30">
        <f t="shared" ca="1" si="2"/>
        <v>7.8946000000000002E-2</v>
      </c>
      <c r="S30">
        <f t="shared" ca="1" si="2"/>
        <v>0.92090799999999995</v>
      </c>
      <c r="T30">
        <f t="shared" ca="1" si="3"/>
        <v>-1</v>
      </c>
      <c r="U30">
        <f t="shared" ca="1" si="8"/>
        <v>0</v>
      </c>
      <c r="V30">
        <f t="shared" ca="1" si="8"/>
        <v>0</v>
      </c>
    </row>
    <row r="31" spans="2:22">
      <c r="B31" s="1" t="s">
        <v>21</v>
      </c>
      <c r="C31" t="s">
        <v>22</v>
      </c>
      <c r="D31" t="s">
        <v>420</v>
      </c>
      <c r="G31">
        <f t="shared" si="7"/>
        <v>4</v>
      </c>
      <c r="H31">
        <v>3</v>
      </c>
      <c r="I31">
        <f t="shared" si="4"/>
        <v>102</v>
      </c>
      <c r="J31">
        <f t="shared" si="0"/>
        <v>29</v>
      </c>
      <c r="K31" t="str" cm="1">
        <f t="array" aca="1" ref="K31" ca="1">RIGHT(INDIRECT("B"&amp;I31),9)</f>
        <v xml:space="preserve">  0.10268</v>
      </c>
      <c r="L31" t="str" cm="1">
        <f t="array" aca="1" ref="L31" ca="1">RIGHT(INDIRECT("D"&amp;I31+1),9)</f>
        <v xml:space="preserve"> 0.897174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       'Ymob_immob']</v>
      </c>
      <c r="P31">
        <f t="shared" si="1"/>
        <v>29</v>
      </c>
      <c r="Q31" s="6" t="str">
        <f t="shared" ca="1" si="5"/>
        <v>Ymob_immob</v>
      </c>
      <c r="R31">
        <f t="shared" ca="1" si="2"/>
        <v>0.10267999999999999</v>
      </c>
      <c r="S31">
        <f t="shared" ca="1" si="2"/>
        <v>0.89717400000000003</v>
      </c>
      <c r="T31">
        <f t="shared" ca="1" si="3"/>
        <v>1</v>
      </c>
      <c r="U31">
        <f t="shared" ca="1" si="8"/>
        <v>3.5600999999999987E-2</v>
      </c>
      <c r="V31">
        <f t="shared" ca="1" si="8"/>
        <v>-1.2674312009999956E-3</v>
      </c>
    </row>
    <row r="32" spans="2:22">
      <c r="B32" s="1" t="s">
        <v>24</v>
      </c>
      <c r="C32" t="s">
        <v>22</v>
      </c>
      <c r="D32">
        <v>1</v>
      </c>
      <c r="E32" t="s">
        <v>41</v>
      </c>
      <c r="G32">
        <f t="shared" si="7"/>
        <v>4</v>
      </c>
      <c r="H32">
        <v>3</v>
      </c>
      <c r="I32">
        <f t="shared" si="4"/>
        <v>106</v>
      </c>
      <c r="J32">
        <f t="shared" si="0"/>
        <v>30</v>
      </c>
      <c r="K32" t="str" cm="1">
        <f t="array" aca="1" ref="K32" ca="1">RIGHT(INDIRECT("B"&amp;I32),9)</f>
        <v xml:space="preserve">  0.10268</v>
      </c>
      <c r="L32" t="str" cm="1">
        <f t="array" aca="1" ref="L32" ca="1">RIGHT(INDIRECT("D"&amp;I32+1),9)</f>
        <v xml:space="preserve"> 0.897174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       'AirOHRateConst']</v>
      </c>
      <c r="P32">
        <f t="shared" si="1"/>
        <v>30</v>
      </c>
      <c r="Q32" s="6" t="str">
        <f t="shared" ca="1" si="5"/>
        <v>AirOHRateConst</v>
      </c>
      <c r="R32">
        <f t="shared" ca="1" si="2"/>
        <v>0.10267999999999999</v>
      </c>
      <c r="S32">
        <f t="shared" ca="1" si="2"/>
        <v>0.89717400000000003</v>
      </c>
      <c r="T32">
        <f t="shared" ca="1" si="3"/>
        <v>-1</v>
      </c>
      <c r="U32">
        <f t="shared" ca="1" si="8"/>
        <v>0</v>
      </c>
      <c r="V32">
        <f t="shared" ca="1" si="8"/>
        <v>0</v>
      </c>
    </row>
    <row r="33" spans="2:22">
      <c r="B33" s="1" t="s">
        <v>401</v>
      </c>
      <c r="G33">
        <f t="shared" si="7"/>
        <v>4</v>
      </c>
      <c r="H33">
        <v>3</v>
      </c>
      <c r="I33">
        <f t="shared" si="4"/>
        <v>110</v>
      </c>
      <c r="J33">
        <f t="shared" si="0"/>
        <v>31</v>
      </c>
      <c r="K33" t="str" cm="1">
        <f t="array" aca="1" ref="K33" ca="1">RIGHT(INDIRECT("B"&amp;I33),9)</f>
        <v xml:space="preserve">  0.10268</v>
      </c>
      <c r="L33" t="str" cm="1">
        <f t="array" aca="1" ref="L33" ca="1">RIGHT(INDIRECT("D"&amp;I33+1),9)</f>
        <v xml:space="preserve"> 0.897174</v>
      </c>
      <c r="M33" cm="1">
        <f t="array" aca="1" ref="M33" ca="1">INDIRECT("D"&amp;I33+2)</f>
        <v>1</v>
      </c>
      <c r="N33" t="str" cm="1">
        <f t="array" aca="1" ref="N33" ca="1">INDIRECT(IF(H33=2,"E","B")&amp;I33+H33)</f>
        <v xml:space="preserve">        'k_rd']</v>
      </c>
      <c r="P33">
        <f t="shared" si="1"/>
        <v>31</v>
      </c>
      <c r="Q33" s="6" t="str">
        <f t="shared" ca="1" si="5"/>
        <v>k_rd</v>
      </c>
      <c r="R33">
        <f t="shared" ca="1" si="2"/>
        <v>0.10267999999999999</v>
      </c>
      <c r="S33">
        <f t="shared" ca="1" si="2"/>
        <v>0.89717400000000003</v>
      </c>
      <c r="T33">
        <f t="shared" ca="1" si="3"/>
        <v>1</v>
      </c>
      <c r="U33">
        <f t="shared" ca="1" si="8"/>
        <v>0</v>
      </c>
      <c r="V33">
        <f t="shared" ca="1" si="8"/>
        <v>0</v>
      </c>
    </row>
    <row r="34" spans="2:22">
      <c r="B34" s="1" t="s">
        <v>21</v>
      </c>
      <c r="C34" t="s">
        <v>22</v>
      </c>
      <c r="D34" t="s">
        <v>421</v>
      </c>
      <c r="G34">
        <f t="shared" si="7"/>
        <v>4</v>
      </c>
      <c r="H34">
        <v>2</v>
      </c>
      <c r="I34">
        <f t="shared" si="4"/>
        <v>114</v>
      </c>
      <c r="J34">
        <f t="shared" si="0"/>
        <v>32</v>
      </c>
      <c r="K34" t="str" cm="1">
        <f t="array" aca="1" ref="K34" ca="1">RIGHT(INDIRECT("B"&amp;I34),9)</f>
        <v xml:space="preserve">  0.10268</v>
      </c>
      <c r="L34" t="str" cm="1">
        <f t="array" aca="1" ref="L34" ca="1">RIGHT(INDIRECT("D"&amp;I34+1),9)</f>
        <v xml:space="preserve"> 0.897174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'Ks']</v>
      </c>
      <c r="P34">
        <f t="shared" si="1"/>
        <v>32</v>
      </c>
      <c r="Q34" s="6" t="str">
        <f t="shared" ca="1" si="5"/>
        <v>Ks</v>
      </c>
      <c r="R34">
        <f t="shared" ca="1" si="2"/>
        <v>0.10267999999999999</v>
      </c>
      <c r="S34">
        <f t="shared" ca="1" si="2"/>
        <v>0.89717400000000003</v>
      </c>
      <c r="T34">
        <f t="shared" ca="1" si="3"/>
        <v>-1</v>
      </c>
      <c r="U34">
        <f t="shared" ca="1" si="8"/>
        <v>0</v>
      </c>
      <c r="V34">
        <f t="shared" ca="1" si="8"/>
        <v>0</v>
      </c>
    </row>
    <row r="35" spans="2:22">
      <c r="B35" s="1" t="s">
        <v>24</v>
      </c>
      <c r="C35" t="s">
        <v>22</v>
      </c>
      <c r="D35">
        <v>1</v>
      </c>
      <c r="E35" t="s">
        <v>84</v>
      </c>
      <c r="G35">
        <f t="shared" si="7"/>
        <v>3</v>
      </c>
      <c r="H35">
        <v>3</v>
      </c>
      <c r="I35">
        <f t="shared" si="4"/>
        <v>117</v>
      </c>
      <c r="J35">
        <f t="shared" si="0"/>
        <v>33</v>
      </c>
      <c r="K35" t="str" cm="1">
        <f t="array" aca="1" ref="K35" ca="1">RIGHT(INDIRECT("B"&amp;I35),9)</f>
        <v xml:space="preserve"> 0.102247</v>
      </c>
      <c r="L35" t="str" cm="1">
        <f t="array" aca="1" ref="L35" ca="1">RIGHT(INDIRECT("D"&amp;I35+1),9)</f>
        <v xml:space="preserve"> 0.897607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       'Sfc']</v>
      </c>
      <c r="P35">
        <f t="shared" si="1"/>
        <v>33</v>
      </c>
      <c r="Q35" s="6" t="str">
        <f t="shared" ca="1" si="5"/>
        <v>Sfc</v>
      </c>
      <c r="R35">
        <f t="shared" ca="1" si="2"/>
        <v>0.102247</v>
      </c>
      <c r="S35">
        <f t="shared" ca="1" si="2"/>
        <v>0.89760700000000004</v>
      </c>
      <c r="T35">
        <f t="shared" ca="1" si="3"/>
        <v>-1</v>
      </c>
      <c r="U35">
        <f t="shared" ca="1" si="8"/>
        <v>6.4949999999998342E-4</v>
      </c>
      <c r="V35">
        <f t="shared" ca="1" si="8"/>
        <v>4.2185025000000555E-7</v>
      </c>
    </row>
    <row r="36" spans="2:22">
      <c r="B36" s="1" t="s">
        <v>401</v>
      </c>
      <c r="G36">
        <f t="shared" si="7"/>
        <v>4</v>
      </c>
      <c r="H36">
        <v>3</v>
      </c>
      <c r="I36">
        <f t="shared" si="4"/>
        <v>121</v>
      </c>
      <c r="J36">
        <f t="shared" si="0"/>
        <v>34</v>
      </c>
      <c r="K36" t="str" cm="1">
        <f t="array" aca="1" ref="K36" ca="1">RIGHT(INDIRECT("B"&amp;I36),9)</f>
        <v xml:space="preserve"> 0.102247</v>
      </c>
      <c r="L36" t="str" cm="1">
        <f t="array" aca="1" ref="L36" ca="1">RIGHT(INDIRECT("D"&amp;I36+1),9)</f>
        <v xml:space="preserve"> 0.897607</v>
      </c>
      <c r="M36" cm="1">
        <f t="array" aca="1" ref="M36" ca="1">INDIRECT("D"&amp;I36+2)</f>
        <v>-1</v>
      </c>
      <c r="N36" t="str" cm="1">
        <f t="array" aca="1" ref="N36" ca="1">INDIRECT(IF(H36=2,"E","B")&amp;I36+H36)</f>
        <v xml:space="preserve">        'VFrootcyl']</v>
      </c>
      <c r="P36">
        <f t="shared" si="1"/>
        <v>34</v>
      </c>
      <c r="Q36" s="6" t="str">
        <f t="shared" ca="1" si="5"/>
        <v>VFrootcyl</v>
      </c>
      <c r="R36">
        <f t="shared" ca="1" si="2"/>
        <v>0.102247</v>
      </c>
      <c r="S36">
        <f t="shared" ca="1" si="2"/>
        <v>0.89760700000000004</v>
      </c>
      <c r="T36">
        <f t="shared" ca="1" si="3"/>
        <v>-1</v>
      </c>
      <c r="U36">
        <f t="shared" ca="1" si="8"/>
        <v>0</v>
      </c>
      <c r="V36">
        <f t="shared" ca="1" si="8"/>
        <v>0</v>
      </c>
    </row>
    <row r="37" spans="2:22">
      <c r="B37" s="1" t="s">
        <v>21</v>
      </c>
      <c r="C37" t="s">
        <v>22</v>
      </c>
      <c r="D37" t="s">
        <v>421</v>
      </c>
      <c r="G37">
        <f t="shared" si="7"/>
        <v>4</v>
      </c>
      <c r="H37">
        <v>3</v>
      </c>
      <c r="I37">
        <f t="shared" si="4"/>
        <v>125</v>
      </c>
      <c r="J37">
        <f t="shared" si="0"/>
        <v>35</v>
      </c>
      <c r="K37" t="str" cm="1">
        <f t="array" aca="1" ref="K37" ca="1">RIGHT(INDIRECT("B"&amp;I37),9)</f>
        <v xml:space="preserve"> 0.102247</v>
      </c>
      <c r="L37" t="str" cm="1">
        <f t="array" aca="1" ref="L37" ca="1">RIGHT(INDIRECT("D"&amp;I37+1),9)</f>
        <v xml:space="preserve"> 0.897607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       'kcw']</v>
      </c>
      <c r="P37">
        <f t="shared" si="1"/>
        <v>35</v>
      </c>
      <c r="Q37" s="6" t="str">
        <f t="shared" ca="1" si="5"/>
        <v>kcw</v>
      </c>
      <c r="R37">
        <f t="shared" ca="1" si="2"/>
        <v>0.102247</v>
      </c>
      <c r="S37">
        <f t="shared" ca="1" si="2"/>
        <v>0.89760700000000004</v>
      </c>
      <c r="T37">
        <f t="shared" ca="1" si="3"/>
        <v>-1</v>
      </c>
      <c r="U37">
        <f t="shared" ref="U37:V52" ca="1" si="9">T37*(R37-R36)/(2/3)</f>
        <v>0</v>
      </c>
      <c r="V37">
        <f t="shared" ca="1" si="9"/>
        <v>0</v>
      </c>
    </row>
    <row r="38" spans="2:22">
      <c r="B38" s="1" t="s">
        <v>24</v>
      </c>
      <c r="C38" t="s">
        <v>22</v>
      </c>
      <c r="D38">
        <v>-1</v>
      </c>
      <c r="E38" t="s">
        <v>44</v>
      </c>
      <c r="G38">
        <f t="shared" si="7"/>
        <v>4</v>
      </c>
      <c r="H38">
        <v>3</v>
      </c>
      <c r="I38">
        <f t="shared" si="4"/>
        <v>129</v>
      </c>
      <c r="J38">
        <f t="shared" si="0"/>
        <v>36</v>
      </c>
      <c r="K38" t="str" cm="1">
        <f t="array" aca="1" ref="K38" ca="1">RIGHT(INDIRECT("B"&amp;I38),9)</f>
        <v xml:space="preserve"> 0.102247</v>
      </c>
      <c r="L38" t="str" cm="1">
        <f t="array" aca="1" ref="L38" ca="1">RIGHT(INDIRECT("D"&amp;I38+1),9)</f>
        <v xml:space="preserve"> 0.897607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       'LAI']</v>
      </c>
      <c r="P38">
        <f t="shared" si="1"/>
        <v>36</v>
      </c>
      <c r="Q38" s="6" t="str">
        <f t="shared" ca="1" si="5"/>
        <v>LAI</v>
      </c>
      <c r="R38">
        <f t="shared" ca="1" si="2"/>
        <v>0.102247</v>
      </c>
      <c r="S38">
        <f t="shared" ca="1" si="2"/>
        <v>0.89760700000000004</v>
      </c>
      <c r="T38">
        <f t="shared" ca="1" si="3"/>
        <v>-1</v>
      </c>
      <c r="U38">
        <f t="shared" ca="1" si="9"/>
        <v>0</v>
      </c>
      <c r="V38">
        <f t="shared" ca="1" si="9"/>
        <v>0</v>
      </c>
    </row>
    <row r="39" spans="2:22">
      <c r="B39" s="1" t="s">
        <v>402</v>
      </c>
      <c r="G39">
        <f t="shared" si="7"/>
        <v>4</v>
      </c>
      <c r="H39">
        <v>2</v>
      </c>
      <c r="I39">
        <f t="shared" si="4"/>
        <v>133</v>
      </c>
      <c r="J39">
        <f t="shared" si="0"/>
        <v>37</v>
      </c>
      <c r="K39" t="str" cm="1">
        <f t="array" aca="1" ref="K39" ca="1">RIGHT(INDIRECT("B"&amp;I39),9)</f>
        <v xml:space="preserve"> 0.046319</v>
      </c>
      <c r="L39" t="str" cm="1">
        <f t="array" aca="1" ref="L39" ca="1">RIGHT(INDIRECT("D"&amp;I39+1),9)</f>
        <v xml:space="preserve"> 0.953681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'Kf']</v>
      </c>
      <c r="P39">
        <f t="shared" si="1"/>
        <v>37</v>
      </c>
      <c r="Q39" s="6" t="str">
        <f t="shared" ca="1" si="5"/>
        <v>Kf</v>
      </c>
      <c r="R39">
        <f t="shared" ca="1" si="2"/>
        <v>4.6318999999999999E-2</v>
      </c>
      <c r="S39">
        <f t="shared" ca="1" si="2"/>
        <v>0.953681</v>
      </c>
      <c r="T39">
        <f t="shared" ca="1" si="3"/>
        <v>1</v>
      </c>
      <c r="U39">
        <f t="shared" ca="1" si="9"/>
        <v>-8.3892000000000008E-2</v>
      </c>
      <c r="V39">
        <f t="shared" ca="1" si="9"/>
        <v>-7.0562400119999957E-3</v>
      </c>
    </row>
    <row r="40" spans="2:22">
      <c r="B40" s="1" t="s">
        <v>21</v>
      </c>
      <c r="C40" t="s">
        <v>22</v>
      </c>
      <c r="D40" t="s">
        <v>422</v>
      </c>
      <c r="G40">
        <f t="shared" si="7"/>
        <v>3</v>
      </c>
      <c r="H40">
        <v>3</v>
      </c>
      <c r="I40">
        <f t="shared" si="4"/>
        <v>136</v>
      </c>
      <c r="J40">
        <f t="shared" si="0"/>
        <v>38</v>
      </c>
      <c r="K40" t="str" cm="1">
        <f t="array" aca="1" ref="K40" ca="1">RIGHT(INDIRECT("B"&amp;I40),9)</f>
        <v xml:space="preserve"> 0.018317</v>
      </c>
      <c r="L40" t="str" cm="1">
        <f t="array" aca="1" ref="L40" ca="1">RIGHT(INDIRECT("D"&amp;I40+1),9)</f>
        <v xml:space="preserve"> 0.981683</v>
      </c>
      <c r="M40" cm="1">
        <f t="array" aca="1" ref="M40" ca="1">INDIRECT("D"&amp;I40+2)</f>
        <v>1</v>
      </c>
      <c r="N40" t="str" cm="1">
        <f t="array" aca="1" ref="N40" ca="1">INDIRECT(IF(H40=2,"E","B")&amp;I40+H40)</f>
        <v xml:space="preserve">        'AF_soil']</v>
      </c>
      <c r="P40">
        <f t="shared" si="1"/>
        <v>38</v>
      </c>
      <c r="Q40" s="6" t="str">
        <f t="shared" ca="1" si="5"/>
        <v>AF_soil</v>
      </c>
      <c r="R40">
        <f t="shared" ca="1" si="2"/>
        <v>1.8317E-2</v>
      </c>
      <c r="S40">
        <f t="shared" ca="1" si="2"/>
        <v>0.98168299999999997</v>
      </c>
      <c r="T40">
        <f t="shared" ca="1" si="3"/>
        <v>1</v>
      </c>
      <c r="U40">
        <f t="shared" ca="1" si="9"/>
        <v>-4.2002999999999999E-2</v>
      </c>
      <c r="V40">
        <f t="shared" ca="1" si="9"/>
        <v>-1.764252008999998E-3</v>
      </c>
    </row>
    <row r="41" spans="2:22">
      <c r="B41" s="1" t="s">
        <v>24</v>
      </c>
      <c r="C41" t="s">
        <v>22</v>
      </c>
      <c r="D41">
        <v>1</v>
      </c>
      <c r="E41" t="s">
        <v>159</v>
      </c>
      <c r="G41">
        <f t="shared" si="7"/>
        <v>4</v>
      </c>
      <c r="H41">
        <v>2</v>
      </c>
      <c r="I41">
        <f t="shared" si="4"/>
        <v>140</v>
      </c>
      <c r="J41">
        <f t="shared" si="0"/>
        <v>39</v>
      </c>
      <c r="K41" t="str" cm="1">
        <f t="array" aca="1" ref="K41" ca="1">RIGHT(INDIRECT("B"&amp;I41),9)</f>
        <v xml:space="preserve"> 0.018345</v>
      </c>
      <c r="L41" t="str" cm="1">
        <f t="array" aca="1" ref="L41" ca="1">RIGHT(INDIRECT("D"&amp;I41+1),9)</f>
        <v xml:space="preserve"> 0.981655</v>
      </c>
      <c r="M41" cm="1">
        <f t="array" aca="1" ref="M41" ca="1">INDIRECT("D"&amp;I41+2)</f>
        <v>1</v>
      </c>
      <c r="N41" t="str" cm="1">
        <f t="array" aca="1" ref="N41" ca="1">INDIRECT(IF(H41=2,"E","B")&amp;I41+H41)</f>
        <v xml:space="preserve"> 'Sw']</v>
      </c>
      <c r="P41">
        <f t="shared" si="1"/>
        <v>39</v>
      </c>
      <c r="Q41" s="6" t="str">
        <f t="shared" ca="1" si="5"/>
        <v>Sw</v>
      </c>
      <c r="R41">
        <f t="shared" ca="1" si="2"/>
        <v>1.8345E-2</v>
      </c>
      <c r="S41">
        <f t="shared" ca="1" si="2"/>
        <v>0.98165500000000006</v>
      </c>
      <c r="T41">
        <f t="shared" ca="1" si="3"/>
        <v>1</v>
      </c>
      <c r="U41">
        <f t="shared" ca="1" si="9"/>
        <v>4.200000000000037E-5</v>
      </c>
      <c r="V41">
        <f t="shared" ca="1" si="9"/>
        <v>-1.7639999999947852E-9</v>
      </c>
    </row>
    <row r="42" spans="2:22">
      <c r="B42" s="1" t="s">
        <v>402</v>
      </c>
      <c r="G42">
        <f t="shared" si="7"/>
        <v>3</v>
      </c>
      <c r="H42">
        <v>2</v>
      </c>
      <c r="I42">
        <f t="shared" si="4"/>
        <v>143</v>
      </c>
      <c r="J42">
        <f t="shared" si="0"/>
        <v>40</v>
      </c>
      <c r="K42" t="str" cm="1">
        <f t="array" aca="1" ref="K42" ca="1">RIGHT(INDIRECT("B"&amp;I42),9)</f>
        <v xml:space="preserve"> 0.019667</v>
      </c>
      <c r="L42" t="str" cm="1">
        <f t="array" aca="1" ref="L42" ca="1">RIGHT(INDIRECT("D"&amp;I42+1),9)</f>
        <v xml:space="preserve">  0.98033</v>
      </c>
      <c r="M42" cm="1">
        <f t="array" aca="1" ref="M42" ca="1">INDIRECT("D"&amp;I42+2)</f>
        <v>1</v>
      </c>
      <c r="N42" t="str" cm="1">
        <f t="array" aca="1" ref="N42" ca="1">INDIRECT(IF(H42=2,"E","B")&amp;I42+H42)</f>
        <v xml:space="preserve"> 'Ea']</v>
      </c>
      <c r="P42">
        <f t="shared" si="1"/>
        <v>40</v>
      </c>
      <c r="Q42" s="6" t="str">
        <f t="shared" ca="1" si="5"/>
        <v>Ea</v>
      </c>
      <c r="R42">
        <f t="shared" ca="1" si="2"/>
        <v>1.9667E-2</v>
      </c>
      <c r="S42">
        <f t="shared" ca="1" si="2"/>
        <v>0.98033000000000003</v>
      </c>
      <c r="T42">
        <f t="shared" ca="1" si="3"/>
        <v>1</v>
      </c>
      <c r="U42">
        <f t="shared" ca="1" si="9"/>
        <v>1.9830000000000004E-3</v>
      </c>
      <c r="V42">
        <f t="shared" ca="1" si="9"/>
        <v>-3.9412125000000623E-6</v>
      </c>
    </row>
    <row r="43" spans="2:22">
      <c r="B43" s="1" t="s">
        <v>21</v>
      </c>
      <c r="C43" t="s">
        <v>22</v>
      </c>
      <c r="D43" t="s">
        <v>422</v>
      </c>
      <c r="G43">
        <f t="shared" si="7"/>
        <v>3</v>
      </c>
      <c r="H43">
        <v>3</v>
      </c>
      <c r="I43">
        <f t="shared" si="4"/>
        <v>146</v>
      </c>
      <c r="J43">
        <f t="shared" si="0"/>
        <v>41</v>
      </c>
      <c r="K43" t="str" cm="1">
        <f t="array" aca="1" ref="K43" ca="1">RIGHT(INDIRECT("B"&amp;I43),9)</f>
        <v xml:space="preserve"> 0.019667</v>
      </c>
      <c r="L43" t="str" cm="1">
        <f t="array" aca="1" ref="L43" ca="1">RIGHT(INDIRECT("D"&amp;I43+1),9)</f>
        <v xml:space="preserve">  0.98033</v>
      </c>
      <c r="M43" cm="1">
        <f t="array" aca="1" ref="M43" ca="1">INDIRECT("D"&amp;I43+2)</f>
        <v>1</v>
      </c>
      <c r="N43" t="str" cm="1">
        <f t="array" aca="1" ref="N43" ca="1">INDIRECT(IF(H43=2,"E","B")&amp;I43+H43)</f>
        <v xml:space="preserve">        'k_rg']</v>
      </c>
      <c r="P43">
        <f t="shared" si="1"/>
        <v>41</v>
      </c>
      <c r="Q43" s="6" t="str">
        <f t="shared" ca="1" si="5"/>
        <v>k_rg</v>
      </c>
      <c r="R43">
        <f t="shared" ca="1" si="2"/>
        <v>1.9667E-2</v>
      </c>
      <c r="S43">
        <f t="shared" ca="1" si="2"/>
        <v>0.98033000000000003</v>
      </c>
      <c r="T43">
        <f t="shared" ca="1" si="3"/>
        <v>1</v>
      </c>
      <c r="U43">
        <f t="shared" ca="1" si="9"/>
        <v>0</v>
      </c>
      <c r="V43">
        <f t="shared" ca="1" si="9"/>
        <v>0</v>
      </c>
    </row>
    <row r="44" spans="2:22">
      <c r="B44" s="1" t="s">
        <v>24</v>
      </c>
      <c r="C44" t="s">
        <v>22</v>
      </c>
      <c r="D44">
        <v>1</v>
      </c>
      <c r="E44" t="s">
        <v>62</v>
      </c>
      <c r="G44">
        <f t="shared" si="7"/>
        <v>4</v>
      </c>
      <c r="H44">
        <v>3</v>
      </c>
      <c r="I44">
        <f t="shared" si="4"/>
        <v>150</v>
      </c>
      <c r="J44">
        <f t="shared" si="0"/>
        <v>42</v>
      </c>
      <c r="K44" t="str" cm="1">
        <f t="array" aca="1" ref="K44" ca="1">RIGHT(INDIRECT("B"&amp;I44),9)</f>
        <v xml:space="preserve"> 0.019667</v>
      </c>
      <c r="L44" t="str" cm="1">
        <f t="array" aca="1" ref="L44" ca="1">RIGHT(INDIRECT("D"&amp;I44+1),9)</f>
        <v xml:space="preserve">  0.98033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       'k_sg']</v>
      </c>
      <c r="P44">
        <f t="shared" si="1"/>
        <v>42</v>
      </c>
      <c r="Q44" s="6" t="str">
        <f t="shared" ca="1" si="5"/>
        <v>k_sg</v>
      </c>
      <c r="R44">
        <f t="shared" ca="1" si="2"/>
        <v>1.9667E-2</v>
      </c>
      <c r="S44">
        <f t="shared" ca="1" si="2"/>
        <v>0.98033000000000003</v>
      </c>
      <c r="T44">
        <f t="shared" ca="1" si="3"/>
        <v>-1</v>
      </c>
      <c r="U44">
        <f t="shared" ca="1" si="9"/>
        <v>0</v>
      </c>
      <c r="V44">
        <f t="shared" ca="1" si="9"/>
        <v>0</v>
      </c>
    </row>
    <row r="45" spans="2:22">
      <c r="B45" s="1" t="s">
        <v>402</v>
      </c>
      <c r="G45">
        <f t="shared" si="7"/>
        <v>4</v>
      </c>
      <c r="H45">
        <v>2</v>
      </c>
      <c r="I45">
        <f t="shared" si="4"/>
        <v>154</v>
      </c>
      <c r="J45">
        <f t="shared" si="0"/>
        <v>43</v>
      </c>
      <c r="K45" t="str" cm="1">
        <f t="array" aca="1" ref="K45" ca="1">RIGHT(INDIRECT("B"&amp;I45),9)</f>
        <v xml:space="preserve">  0.01967</v>
      </c>
      <c r="L45" t="str" cm="1">
        <f t="array" aca="1" ref="L45" ca="1">RIGHT(INDIRECT("D"&amp;I45+1),9)</f>
        <v xml:space="preserve"> 0.980326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'Ew']</v>
      </c>
      <c r="P45">
        <f t="shared" si="1"/>
        <v>43</v>
      </c>
      <c r="Q45" s="6" t="str">
        <f t="shared" ca="1" si="5"/>
        <v>Ew</v>
      </c>
      <c r="R45">
        <f t="shared" ca="1" si="2"/>
        <v>1.967E-2</v>
      </c>
      <c r="S45">
        <f t="shared" ca="1" si="2"/>
        <v>0.98032600000000003</v>
      </c>
      <c r="T45">
        <f t="shared" ca="1" si="3"/>
        <v>-1</v>
      </c>
      <c r="U45">
        <f t="shared" ca="1" si="9"/>
        <v>-4.4999999999992962E-6</v>
      </c>
      <c r="V45">
        <f t="shared" ca="1" si="9"/>
        <v>2.700000000002278E-11</v>
      </c>
    </row>
    <row r="46" spans="2:22">
      <c r="B46" s="1" t="s">
        <v>21</v>
      </c>
      <c r="C46" t="s">
        <v>22</v>
      </c>
      <c r="D46" t="s">
        <v>422</v>
      </c>
      <c r="G46">
        <f t="shared" si="7"/>
        <v>3</v>
      </c>
      <c r="H46">
        <v>3</v>
      </c>
      <c r="I46">
        <f t="shared" si="4"/>
        <v>157</v>
      </c>
      <c r="J46">
        <f t="shared" si="0"/>
        <v>44</v>
      </c>
      <c r="K46" t="str" cm="1">
        <f t="array" aca="1" ref="K46" ca="1">RIGHT(INDIRECT("B"&amp;I46),9)</f>
        <v xml:space="preserve">  0.01967</v>
      </c>
      <c r="L46" t="str" cm="1">
        <f t="array" aca="1" ref="L46" ca="1">RIGHT(INDIRECT("D"&amp;I46+1),9)</f>
        <v xml:space="preserve"> 0.980326</v>
      </c>
      <c r="M46" cm="1">
        <f t="array" aca="1" ref="M46" ca="1">INDIRECT("D"&amp;I46+2)</f>
        <v>-1</v>
      </c>
      <c r="N46" t="str" cm="1">
        <f t="array" aca="1" ref="N46" ca="1">INDIRECT(IF(H46=2,"E","B")&amp;I46+H46)</f>
        <v xml:space="preserve">        'kxw']</v>
      </c>
      <c r="P46">
        <f t="shared" si="1"/>
        <v>44</v>
      </c>
      <c r="Q46" s="6" t="str">
        <f t="shared" ca="1" si="5"/>
        <v>kxw</v>
      </c>
      <c r="R46">
        <f t="shared" ca="1" si="2"/>
        <v>1.967E-2</v>
      </c>
      <c r="S46">
        <f t="shared" ca="1" si="2"/>
        <v>0.98032600000000003</v>
      </c>
      <c r="T46">
        <f t="shared" ca="1" si="3"/>
        <v>-1</v>
      </c>
      <c r="U46">
        <f t="shared" ca="1" si="9"/>
        <v>0</v>
      </c>
      <c r="V46">
        <f t="shared" ca="1" si="9"/>
        <v>0</v>
      </c>
    </row>
    <row r="47" spans="2:22">
      <c r="B47" s="1" t="s">
        <v>24</v>
      </c>
      <c r="C47" t="s">
        <v>22</v>
      </c>
      <c r="D47">
        <v>-1</v>
      </c>
      <c r="G47">
        <f t="shared" si="7"/>
        <v>4</v>
      </c>
      <c r="H47">
        <v>3</v>
      </c>
      <c r="I47">
        <f t="shared" si="4"/>
        <v>161</v>
      </c>
      <c r="J47">
        <f t="shared" si="0"/>
        <v>45</v>
      </c>
      <c r="K47" t="str" cm="1">
        <f t="array" aca="1" ref="K47" ca="1">RIGHT(INDIRECT("B"&amp;I47),9)</f>
        <v xml:space="preserve">  0.01967</v>
      </c>
      <c r="L47" t="str" cm="1">
        <f t="array" aca="1" ref="L47" ca="1">RIGHT(INDIRECT("D"&amp;I47+1),9)</f>
        <v xml:space="preserve"> 0.980326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       'Ifw']</v>
      </c>
      <c r="P47">
        <f t="shared" si="1"/>
        <v>45</v>
      </c>
      <c r="Q47" s="6" t="str">
        <f t="shared" ca="1" si="5"/>
        <v>Ifw</v>
      </c>
      <c r="R47">
        <f t="shared" ca="1" si="2"/>
        <v>1.967E-2</v>
      </c>
      <c r="S47">
        <f t="shared" ca="1" si="2"/>
        <v>0.98032600000000003</v>
      </c>
      <c r="T47">
        <f t="shared" ca="1" si="3"/>
        <v>-1</v>
      </c>
      <c r="U47">
        <f t="shared" ca="1" si="9"/>
        <v>0</v>
      </c>
      <c r="V47">
        <f t="shared" ca="1" si="9"/>
        <v>0</v>
      </c>
    </row>
    <row r="48" spans="2:22">
      <c r="B48" s="1" t="s">
        <v>54</v>
      </c>
      <c r="G48">
        <f t="shared" si="7"/>
        <v>4</v>
      </c>
      <c r="H48">
        <v>3</v>
      </c>
      <c r="I48">
        <f t="shared" si="4"/>
        <v>165</v>
      </c>
      <c r="J48">
        <f t="shared" si="0"/>
        <v>46</v>
      </c>
      <c r="K48" t="str" cm="1">
        <f t="array" aca="1" ref="K48" ca="1">RIGHT(INDIRECT("B"&amp;I48),9)</f>
        <v xml:space="preserve">  0.01967</v>
      </c>
      <c r="L48" t="str" cm="1">
        <f t="array" aca="1" ref="L48" ca="1">RIGHT(INDIRECT("D"&amp;I48+1),9)</f>
        <v xml:space="preserve"> 0.980326</v>
      </c>
      <c r="M48" cm="1">
        <f t="array" aca="1" ref="M48" ca="1">INDIRECT("D"&amp;I48+2)</f>
        <v>-1</v>
      </c>
      <c r="N48" t="str" cm="1">
        <f t="array" aca="1" ref="N48" ca="1">INDIRECT(IF(H48=2,"E","B")&amp;I48+H48)</f>
        <v xml:space="preserve">        'Udx']</v>
      </c>
      <c r="P48">
        <f t="shared" si="1"/>
        <v>46</v>
      </c>
      <c r="Q48" s="6" t="str">
        <f t="shared" ca="1" si="5"/>
        <v>Udx</v>
      </c>
      <c r="R48">
        <f t="shared" ca="1" si="2"/>
        <v>1.967E-2</v>
      </c>
      <c r="S48">
        <f t="shared" ca="1" si="2"/>
        <v>0.98032600000000003</v>
      </c>
      <c r="T48">
        <f t="shared" ca="1" si="3"/>
        <v>-1</v>
      </c>
      <c r="U48">
        <f t="shared" ca="1" si="9"/>
        <v>0</v>
      </c>
      <c r="V48">
        <f t="shared" ca="1" si="9"/>
        <v>0</v>
      </c>
    </row>
    <row r="49" spans="2:22">
      <c r="B49" s="1" t="s">
        <v>403</v>
      </c>
      <c r="G49">
        <f t="shared" si="7"/>
        <v>4</v>
      </c>
      <c r="H49">
        <v>2</v>
      </c>
      <c r="I49">
        <f t="shared" si="4"/>
        <v>169</v>
      </c>
      <c r="J49">
        <f t="shared" si="0"/>
        <v>47</v>
      </c>
      <c r="K49" t="str" cm="1">
        <f t="array" aca="1" ref="K49" ca="1">RIGHT(INDIRECT("B"&amp;I49),9)</f>
        <v xml:space="preserve">  0.01967</v>
      </c>
      <c r="L49" t="str" cm="1">
        <f t="array" aca="1" ref="L49" ca="1">RIGHT(INDIRECT("D"&amp;I49+1),9)</f>
        <v xml:space="preserve"> 0.980326</v>
      </c>
      <c r="M49" cm="1">
        <f t="array" aca="1" ref="M49" ca="1">INDIRECT("D"&amp;I49+2)</f>
        <v>1</v>
      </c>
      <c r="N49" t="str" cm="1">
        <f t="array" aca="1" ref="N49" ca="1">INDIRECT(IF(H49=2,"E","B")&amp;I49+H49)</f>
        <v xml:space="preserve"> 'Urx']</v>
      </c>
      <c r="P49">
        <f t="shared" si="1"/>
        <v>47</v>
      </c>
      <c r="Q49" s="6" t="str">
        <f t="shared" ca="1" si="5"/>
        <v>Urx</v>
      </c>
      <c r="R49">
        <f t="shared" ca="1" si="2"/>
        <v>1.967E-2</v>
      </c>
      <c r="S49">
        <f t="shared" ca="1" si="2"/>
        <v>0.98032600000000003</v>
      </c>
      <c r="T49">
        <f t="shared" ca="1" si="3"/>
        <v>1</v>
      </c>
      <c r="U49">
        <f t="shared" ca="1" si="9"/>
        <v>0</v>
      </c>
      <c r="V49">
        <f t="shared" ca="1" si="9"/>
        <v>0</v>
      </c>
    </row>
    <row r="50" spans="2:22">
      <c r="B50" s="1" t="s">
        <v>21</v>
      </c>
      <c r="C50" t="s">
        <v>22</v>
      </c>
      <c r="D50" t="s">
        <v>423</v>
      </c>
      <c r="G50">
        <f t="shared" si="7"/>
        <v>3</v>
      </c>
      <c r="H50">
        <v>3</v>
      </c>
      <c r="I50">
        <f t="shared" si="4"/>
        <v>172</v>
      </c>
      <c r="J50">
        <f t="shared" si="0"/>
        <v>48</v>
      </c>
      <c r="K50" t="str" cm="1">
        <f t="array" aca="1" ref="K50" ca="1">RIGHT(INDIRECT("B"&amp;I50),9)</f>
        <v xml:space="preserve">  0.01967</v>
      </c>
      <c r="L50" t="str" cm="1">
        <f t="array" aca="1" ref="L50" ca="1">RIGHT(INDIRECT("D"&amp;I50+1),9)</f>
        <v xml:space="preserve"> 0.980326</v>
      </c>
      <c r="M50" cm="1">
        <f t="array" aca="1" ref="M50" ca="1">INDIRECT("D"&amp;I50+2)</f>
        <v>1</v>
      </c>
      <c r="N50" t="str" cm="1">
        <f t="array" aca="1" ref="N50" ca="1">INDIRECT(IF(H50=2,"E","B")&amp;I50+H50)</f>
        <v xml:space="preserve">        'If_sw']</v>
      </c>
      <c r="P50">
        <f t="shared" si="1"/>
        <v>48</v>
      </c>
      <c r="Q50" s="6" t="str">
        <f t="shared" ca="1" si="5"/>
        <v>If_sw</v>
      </c>
      <c r="R50">
        <f t="shared" ca="1" si="2"/>
        <v>1.967E-2</v>
      </c>
      <c r="S50">
        <f t="shared" ca="1" si="2"/>
        <v>0.98032600000000003</v>
      </c>
      <c r="T50">
        <f t="shared" ca="1" si="3"/>
        <v>1</v>
      </c>
      <c r="U50">
        <f t="shared" ca="1" si="9"/>
        <v>0</v>
      </c>
      <c r="V50">
        <f t="shared" ca="1" si="9"/>
        <v>0</v>
      </c>
    </row>
    <row r="51" spans="2:22">
      <c r="B51" s="1" t="s">
        <v>24</v>
      </c>
      <c r="C51" t="s">
        <v>22</v>
      </c>
      <c r="D51">
        <v>-1</v>
      </c>
      <c r="G51">
        <f t="shared" si="7"/>
        <v>4</v>
      </c>
      <c r="H51">
        <v>3</v>
      </c>
      <c r="I51">
        <f t="shared" si="4"/>
        <v>176</v>
      </c>
      <c r="J51">
        <f t="shared" si="0"/>
        <v>49</v>
      </c>
      <c r="K51" t="str" cm="1">
        <f t="array" aca="1" ref="K51" ca="1">RIGHT(INDIRECT("B"&amp;I51),9)</f>
        <v xml:space="preserve">  0.01967</v>
      </c>
      <c r="L51" t="str" cm="1">
        <f t="array" aca="1" ref="L51" ca="1">RIGHT(INDIRECT("D"&amp;I51+1),9)</f>
        <v xml:space="preserve"> 0.980326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       'VFrootxylem']</v>
      </c>
      <c r="P51">
        <f t="shared" si="1"/>
        <v>49</v>
      </c>
      <c r="Q51" s="6" t="str">
        <f t="shared" ca="1" si="5"/>
        <v>VFrootxylem</v>
      </c>
      <c r="R51">
        <f t="shared" ca="1" si="2"/>
        <v>1.967E-2</v>
      </c>
      <c r="S51">
        <f t="shared" ca="1" si="2"/>
        <v>0.98032600000000003</v>
      </c>
      <c r="T51">
        <f t="shared" ca="1" si="3"/>
        <v>-1</v>
      </c>
      <c r="U51">
        <f t="shared" ca="1" si="9"/>
        <v>0</v>
      </c>
      <c r="V51">
        <f t="shared" ca="1" si="9"/>
        <v>0</v>
      </c>
    </row>
    <row r="52" spans="2:22">
      <c r="B52" s="1" t="s">
        <v>75</v>
      </c>
      <c r="G52">
        <f t="shared" si="7"/>
        <v>4</v>
      </c>
      <c r="H52">
        <v>2</v>
      </c>
      <c r="I52">
        <f t="shared" si="4"/>
        <v>180</v>
      </c>
      <c r="J52">
        <f t="shared" si="0"/>
        <v>50</v>
      </c>
      <c r="K52" t="str" cm="1">
        <f t="array" aca="1" ref="K52" ca="1">RIGHT(INDIRECT("B"&amp;I52),9)</f>
        <v xml:space="preserve">  0.01967</v>
      </c>
      <c r="L52" t="str" cm="1">
        <f t="array" aca="1" ref="L52" ca="1">RIGHT(INDIRECT("D"&amp;I52+1),9)</f>
        <v xml:space="preserve"> 0.980326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'Ilw']</v>
      </c>
      <c r="P52">
        <f t="shared" si="1"/>
        <v>50</v>
      </c>
      <c r="Q52" s="6" t="str">
        <f t="shared" ca="1" si="5"/>
        <v>Ilw</v>
      </c>
      <c r="R52">
        <f t="shared" ca="1" si="2"/>
        <v>1.967E-2</v>
      </c>
      <c r="S52">
        <f t="shared" ca="1" si="2"/>
        <v>0.98032600000000003</v>
      </c>
      <c r="T52">
        <f t="shared" ca="1" si="3"/>
        <v>1</v>
      </c>
      <c r="U52">
        <f t="shared" ca="1" si="9"/>
        <v>0</v>
      </c>
      <c r="V52">
        <f t="shared" ca="1" si="9"/>
        <v>0</v>
      </c>
    </row>
    <row r="53" spans="2:22">
      <c r="B53" s="1" t="s">
        <v>404</v>
      </c>
      <c r="G53">
        <f t="shared" si="7"/>
        <v>3</v>
      </c>
      <c r="H53">
        <v>3</v>
      </c>
      <c r="I53">
        <f t="shared" si="4"/>
        <v>183</v>
      </c>
      <c r="J53">
        <f t="shared" si="0"/>
        <v>51</v>
      </c>
      <c r="K53" t="str" cm="1">
        <f t="array" aca="1" ref="K53" ca="1">RIGHT(INDIRECT("B"&amp;I53),9)</f>
        <v xml:space="preserve"> 0.019111</v>
      </c>
      <c r="L53" t="str" cm="1">
        <f t="array" aca="1" ref="L53" ca="1">RIGHT(INDIRECT("D"&amp;I53+1),9)</f>
        <v xml:space="preserve"> 0.980886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       'Emax']</v>
      </c>
      <c r="P53">
        <f t="shared" si="1"/>
        <v>51</v>
      </c>
      <c r="Q53" s="6" t="str">
        <f t="shared" ca="1" si="5"/>
        <v>Emax</v>
      </c>
      <c r="R53">
        <f t="shared" ca="1" si="2"/>
        <v>1.9111E-2</v>
      </c>
      <c r="S53">
        <f t="shared" ca="1" si="2"/>
        <v>0.98088600000000004</v>
      </c>
      <c r="T53">
        <f t="shared" ca="1" si="3"/>
        <v>1</v>
      </c>
      <c r="U53">
        <f t="shared" ref="U53:V59" ca="1" si="10">T53*(R53-R52)/(2/3)</f>
        <v>-8.385000000000007E-4</v>
      </c>
      <c r="V53">
        <f t="shared" ca="1" si="10"/>
        <v>-7.043400000000068E-7</v>
      </c>
    </row>
    <row r="54" spans="2:22">
      <c r="B54" s="1" t="s">
        <v>21</v>
      </c>
      <c r="C54" t="s">
        <v>22</v>
      </c>
      <c r="D54" t="s">
        <v>424</v>
      </c>
      <c r="G54">
        <f t="shared" si="7"/>
        <v>4</v>
      </c>
      <c r="H54">
        <v>3</v>
      </c>
      <c r="I54">
        <f t="shared" si="4"/>
        <v>187</v>
      </c>
      <c r="J54">
        <f t="shared" si="0"/>
        <v>52</v>
      </c>
      <c r="K54" t="str" cm="1">
        <f t="array" aca="1" ref="K54" ca="1">RIGHT(INDIRECT("B"&amp;I54),9)</f>
        <v xml:space="preserve"> 0.019111</v>
      </c>
      <c r="L54" t="str" cm="1">
        <f t="array" aca="1" ref="L54" ca="1">RIGHT(INDIRECT("D"&amp;I54+1),9)</f>
        <v xml:space="preserve"> 0.980886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       'VFroot']</v>
      </c>
      <c r="P54">
        <f t="shared" si="1"/>
        <v>52</v>
      </c>
      <c r="Q54" s="6" t="str">
        <f t="shared" ca="1" si="5"/>
        <v>VFroot</v>
      </c>
      <c r="R54">
        <f t="shared" ca="1" si="2"/>
        <v>1.9111E-2</v>
      </c>
      <c r="S54">
        <f t="shared" ca="1" si="2"/>
        <v>0.98088600000000004</v>
      </c>
      <c r="T54">
        <f t="shared" ca="1" si="3"/>
        <v>-1</v>
      </c>
      <c r="U54">
        <f t="shared" ca="1" si="10"/>
        <v>0</v>
      </c>
      <c r="V54">
        <f t="shared" ca="1" si="10"/>
        <v>0</v>
      </c>
    </row>
    <row r="55" spans="2:22">
      <c r="B55" s="1" t="s">
        <v>24</v>
      </c>
      <c r="C55" t="s">
        <v>22</v>
      </c>
      <c r="D55">
        <v>1</v>
      </c>
      <c r="G55">
        <f t="shared" si="7"/>
        <v>4</v>
      </c>
      <c r="H55">
        <v>3</v>
      </c>
      <c r="I55">
        <f t="shared" si="4"/>
        <v>191</v>
      </c>
      <c r="J55">
        <f t="shared" si="0"/>
        <v>53</v>
      </c>
      <c r="K55" t="str" cm="1">
        <f t="array" aca="1" ref="K55" ca="1">RIGHT(INDIRECT("B"&amp;I55),9)</f>
        <v xml:space="preserve"> 0.019111</v>
      </c>
      <c r="L55" t="str" cm="1">
        <f t="array" aca="1" ref="L55" ca="1">RIGHT(INDIRECT("D"&amp;I55+1),9)</f>
        <v xml:space="preserve"> 0.980886</v>
      </c>
      <c r="M55" cm="1">
        <f t="array" aca="1" ref="M55" ca="1">INDIRECT("D"&amp;I55+2)</f>
        <v>-1</v>
      </c>
      <c r="N55" t="str" cm="1">
        <f t="array" aca="1" ref="N55" ca="1">INDIRECT(IF(H55=2,"E","B")&amp;I55+H55)</f>
        <v xml:space="preserve">        'kwe']</v>
      </c>
      <c r="P55">
        <f t="shared" si="1"/>
        <v>53</v>
      </c>
      <c r="Q55" s="6" t="str">
        <f t="shared" ca="1" si="5"/>
        <v>kwe</v>
      </c>
      <c r="R55">
        <f t="shared" ca="1" si="2"/>
        <v>1.9111E-2</v>
      </c>
      <c r="S55">
        <f t="shared" ca="1" si="2"/>
        <v>0.98088600000000004</v>
      </c>
      <c r="T55">
        <f t="shared" ca="1" si="3"/>
        <v>-1</v>
      </c>
      <c r="U55">
        <f t="shared" ca="1" si="10"/>
        <v>0</v>
      </c>
      <c r="V55">
        <f t="shared" ca="1" si="10"/>
        <v>0</v>
      </c>
    </row>
    <row r="56" spans="2:22">
      <c r="B56" s="1" t="s">
        <v>67</v>
      </c>
      <c r="G56">
        <f t="shared" si="7"/>
        <v>4</v>
      </c>
      <c r="H56">
        <v>2</v>
      </c>
      <c r="I56">
        <f t="shared" si="4"/>
        <v>195</v>
      </c>
      <c r="J56">
        <f t="shared" si="0"/>
        <v>54</v>
      </c>
      <c r="K56" t="str" cm="1">
        <f t="array" aca="1" ref="K56" ca="1">RIGHT(INDIRECT("B"&amp;I56),9)</f>
        <v xml:space="preserve"> 0.019111</v>
      </c>
      <c r="L56" t="str" cm="1">
        <f t="array" aca="1" ref="L56" ca="1">RIGHT(INDIRECT("D"&amp;I56+1),9)</f>
        <v xml:space="preserve"> 0.980886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'kma']</v>
      </c>
      <c r="P56">
        <f t="shared" si="1"/>
        <v>54</v>
      </c>
      <c r="Q56" s="6" t="str">
        <f t="shared" ca="1" si="5"/>
        <v>kma</v>
      </c>
      <c r="R56">
        <f t="shared" ca="1" si="2"/>
        <v>1.9111E-2</v>
      </c>
      <c r="S56">
        <f t="shared" ca="1" si="2"/>
        <v>0.98088600000000004</v>
      </c>
      <c r="T56">
        <f t="shared" ca="1" si="3"/>
        <v>1</v>
      </c>
      <c r="U56">
        <f t="shared" ca="1" si="10"/>
        <v>0</v>
      </c>
      <c r="V56">
        <f t="shared" ca="1" si="10"/>
        <v>0</v>
      </c>
    </row>
    <row r="57" spans="2:22">
      <c r="B57" s="1" t="s">
        <v>404</v>
      </c>
      <c r="G57">
        <f t="shared" si="7"/>
        <v>3</v>
      </c>
      <c r="H57">
        <v>3</v>
      </c>
      <c r="I57">
        <f t="shared" si="4"/>
        <v>198</v>
      </c>
      <c r="J57">
        <f t="shared" si="0"/>
        <v>55</v>
      </c>
      <c r="K57" t="str" cm="1">
        <f t="array" aca="1" ref="K57" ca="1">RIGHT(INDIRECT("B"&amp;I57),9)</f>
        <v xml:space="preserve"> 0.019111</v>
      </c>
      <c r="L57" t="str" cm="1">
        <f t="array" aca="1" ref="L57" ca="1">RIGHT(INDIRECT("D"&amp;I57+1),9)</f>
        <v xml:space="preserve"> 0.980886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       'E_plas']</v>
      </c>
      <c r="P57">
        <f t="shared" si="1"/>
        <v>55</v>
      </c>
      <c r="Q57" s="6" t="str">
        <f t="shared" ca="1" si="5"/>
        <v>E_plas</v>
      </c>
      <c r="R57">
        <f t="shared" ca="1" si="2"/>
        <v>1.9111E-2</v>
      </c>
      <c r="S57">
        <f t="shared" ca="1" si="2"/>
        <v>0.98088600000000004</v>
      </c>
      <c r="T57">
        <f t="shared" ca="1" si="3"/>
        <v>-1</v>
      </c>
      <c r="U57">
        <f t="shared" ca="1" si="10"/>
        <v>0</v>
      </c>
      <c r="V57">
        <f t="shared" ca="1" si="10"/>
        <v>0</v>
      </c>
    </row>
    <row r="58" spans="2:22">
      <c r="B58" s="1" t="s">
        <v>21</v>
      </c>
      <c r="C58" t="s">
        <v>22</v>
      </c>
      <c r="D58" t="s">
        <v>425</v>
      </c>
      <c r="G58">
        <f t="shared" si="7"/>
        <v>4</v>
      </c>
      <c r="H58">
        <v>3</v>
      </c>
      <c r="I58">
        <f t="shared" si="4"/>
        <v>202</v>
      </c>
      <c r="J58">
        <f t="shared" si="0"/>
        <v>56</v>
      </c>
      <c r="K58" t="str" cm="1">
        <f t="array" aca="1" ref="K58" ca="1">RIGHT(INDIRECT("B"&amp;I58),9)</f>
        <v xml:space="preserve"> 0.020256</v>
      </c>
      <c r="L58" t="str" cm="1">
        <f t="array" aca="1" ref="L58" ca="1">RIGHT(INDIRECT("D"&amp;I58+1),9)</f>
        <v xml:space="preserve"> 0.979732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       'thetam']</v>
      </c>
      <c r="P58">
        <f t="shared" si="1"/>
        <v>56</v>
      </c>
      <c r="Q58" s="6" t="str">
        <f t="shared" ca="1" si="5"/>
        <v>thetam</v>
      </c>
      <c r="R58">
        <f t="shared" ca="1" si="2"/>
        <v>2.0256E-2</v>
      </c>
      <c r="S58">
        <f t="shared" ca="1" si="2"/>
        <v>0.97973200000000005</v>
      </c>
      <c r="T58">
        <f t="shared" ca="1" si="3"/>
        <v>-1</v>
      </c>
      <c r="U58">
        <f t="shared" ca="1" si="10"/>
        <v>-1.7175000000000003E-3</v>
      </c>
      <c r="V58">
        <f t="shared" ca="1" si="10"/>
        <v>2.9729924999999708E-6</v>
      </c>
    </row>
    <row r="59" spans="2:22">
      <c r="B59" s="1" t="s">
        <v>24</v>
      </c>
      <c r="C59" t="s">
        <v>22</v>
      </c>
      <c r="D59">
        <v>-1</v>
      </c>
      <c r="G59">
        <f t="shared" si="7"/>
        <v>4</v>
      </c>
      <c r="H59">
        <v>3</v>
      </c>
      <c r="I59">
        <f t="shared" si="4"/>
        <v>206</v>
      </c>
      <c r="J59">
        <f t="shared" si="0"/>
        <v>57</v>
      </c>
      <c r="K59" t="str" cm="1">
        <f t="array" aca="1" ref="K59" ca="1">RIGHT(INDIRECT("B"&amp;I59),9)</f>
        <v xml:space="preserve"> 0.020256</v>
      </c>
      <c r="L59" t="str" cm="1">
        <f t="array" aca="1" ref="L59" ca="1">RIGHT(INDIRECT("D"&amp;I59+1),9)</f>
        <v xml:space="preserve"> 0.979732</v>
      </c>
      <c r="M59" cm="1">
        <f t="array" aca="1" ref="M59" ca="1">INDIRECT("D"&amp;I59+2)</f>
        <v>1</v>
      </c>
      <c r="N59" t="str" cm="1">
        <f t="array" aca="1" ref="N59" ca="1">INDIRECT(IF(H59=2,"E","B")&amp;I59+H59)</f>
        <v xml:space="preserve">        'OHConc']]</v>
      </c>
      <c r="P59">
        <f t="shared" si="1"/>
        <v>57</v>
      </c>
      <c r="Q59" s="6" t="str">
        <f t="shared" ca="1" si="5"/>
        <v>OHConc</v>
      </c>
      <c r="R59">
        <f t="shared" ca="1" si="2"/>
        <v>2.0256E-2</v>
      </c>
      <c r="S59">
        <f t="shared" ca="1" si="2"/>
        <v>0.97973200000000005</v>
      </c>
      <c r="T59">
        <f t="shared" ca="1" si="3"/>
        <v>1</v>
      </c>
      <c r="U59">
        <f t="shared" ca="1" si="10"/>
        <v>0</v>
      </c>
      <c r="V59">
        <f t="shared" ca="1" si="10"/>
        <v>0</v>
      </c>
    </row>
    <row r="60" spans="2:22">
      <c r="B60" s="1" t="s">
        <v>26</v>
      </c>
    </row>
    <row r="61" spans="2:22">
      <c r="B61" s="1" t="s">
        <v>405</v>
      </c>
    </row>
    <row r="62" spans="2:22">
      <c r="B62" s="1" t="s">
        <v>21</v>
      </c>
      <c r="C62" t="s">
        <v>22</v>
      </c>
      <c r="D62" t="s">
        <v>426</v>
      </c>
    </row>
    <row r="63" spans="2:22">
      <c r="B63" s="1" t="s">
        <v>24</v>
      </c>
      <c r="C63" t="s">
        <v>22</v>
      </c>
      <c r="D63">
        <v>-1</v>
      </c>
      <c r="E63" t="s">
        <v>39</v>
      </c>
    </row>
    <row r="64" spans="2:22">
      <c r="B64" s="1" t="s">
        <v>405</v>
      </c>
    </row>
    <row r="65" spans="2:5">
      <c r="B65" s="1" t="s">
        <v>21</v>
      </c>
      <c r="C65" t="s">
        <v>22</v>
      </c>
      <c r="D65" t="s">
        <v>427</v>
      </c>
    </row>
    <row r="66" spans="2:5">
      <c r="B66" s="1" t="s">
        <v>24</v>
      </c>
      <c r="C66" t="s">
        <v>22</v>
      </c>
      <c r="D66">
        <v>-1</v>
      </c>
    </row>
    <row r="67" spans="2:5">
      <c r="B67" s="1" t="s">
        <v>59</v>
      </c>
    </row>
    <row r="68" spans="2:5">
      <c r="B68" s="1" t="s">
        <v>406</v>
      </c>
    </row>
    <row r="69" spans="2:5">
      <c r="B69" s="1" t="s">
        <v>21</v>
      </c>
      <c r="C69" t="s">
        <v>22</v>
      </c>
      <c r="D69" t="s">
        <v>428</v>
      </c>
    </row>
    <row r="70" spans="2:5">
      <c r="B70" s="1" t="s">
        <v>24</v>
      </c>
      <c r="C70" t="s">
        <v>22</v>
      </c>
      <c r="D70">
        <v>-1</v>
      </c>
    </row>
    <row r="71" spans="2:5">
      <c r="B71" s="1" t="s">
        <v>30</v>
      </c>
    </row>
    <row r="72" spans="2:5">
      <c r="B72" s="1" t="s">
        <v>406</v>
      </c>
    </row>
    <row r="73" spans="2:5">
      <c r="B73" s="1" t="s">
        <v>21</v>
      </c>
      <c r="C73" t="s">
        <v>22</v>
      </c>
      <c r="D73" t="s">
        <v>428</v>
      </c>
    </row>
    <row r="74" spans="2:5">
      <c r="B74" s="1" t="s">
        <v>24</v>
      </c>
      <c r="C74" t="s">
        <v>22</v>
      </c>
      <c r="D74">
        <v>1</v>
      </c>
    </row>
    <row r="75" spans="2:5">
      <c r="B75" s="1" t="s">
        <v>52</v>
      </c>
    </row>
    <row r="76" spans="2:5">
      <c r="B76" s="1" t="s">
        <v>406</v>
      </c>
    </row>
    <row r="77" spans="2:5">
      <c r="B77" s="1" t="s">
        <v>21</v>
      </c>
      <c r="C77" t="s">
        <v>22</v>
      </c>
      <c r="D77" t="s">
        <v>428</v>
      </c>
    </row>
    <row r="78" spans="2:5">
      <c r="B78" s="1" t="s">
        <v>24</v>
      </c>
      <c r="C78" t="s">
        <v>22</v>
      </c>
      <c r="D78">
        <v>1</v>
      </c>
      <c r="E78" t="s">
        <v>96</v>
      </c>
    </row>
    <row r="79" spans="2:5">
      <c r="B79" s="1" t="s">
        <v>406</v>
      </c>
    </row>
    <row r="80" spans="2:5">
      <c r="B80" s="1" t="s">
        <v>21</v>
      </c>
      <c r="C80" t="s">
        <v>22</v>
      </c>
      <c r="D80" t="s">
        <v>428</v>
      </c>
    </row>
    <row r="81" spans="2:5">
      <c r="B81" s="1" t="s">
        <v>24</v>
      </c>
      <c r="C81" t="s">
        <v>22</v>
      </c>
      <c r="D81">
        <v>-1</v>
      </c>
    </row>
    <row r="82" spans="2:5">
      <c r="B82" s="1" t="s">
        <v>48</v>
      </c>
    </row>
    <row r="83" spans="2:5">
      <c r="B83" s="1" t="s">
        <v>406</v>
      </c>
    </row>
    <row r="84" spans="2:5">
      <c r="B84" s="1" t="s">
        <v>21</v>
      </c>
      <c r="C84" t="s">
        <v>22</v>
      </c>
      <c r="D84" t="s">
        <v>428</v>
      </c>
    </row>
    <row r="85" spans="2:5">
      <c r="B85" s="1" t="s">
        <v>24</v>
      </c>
      <c r="C85" t="s">
        <v>22</v>
      </c>
      <c r="D85">
        <v>-1</v>
      </c>
    </row>
    <row r="86" spans="2:5">
      <c r="B86" s="1" t="s">
        <v>82</v>
      </c>
    </row>
    <row r="87" spans="2:5">
      <c r="B87" s="1" t="s">
        <v>406</v>
      </c>
    </row>
    <row r="88" spans="2:5">
      <c r="B88" s="1" t="s">
        <v>21</v>
      </c>
      <c r="C88" t="s">
        <v>22</v>
      </c>
      <c r="D88" t="s">
        <v>428</v>
      </c>
    </row>
    <row r="89" spans="2:5">
      <c r="B89" s="1" t="s">
        <v>24</v>
      </c>
      <c r="C89" t="s">
        <v>22</v>
      </c>
      <c r="D89">
        <v>1</v>
      </c>
    </row>
    <row r="90" spans="2:5">
      <c r="B90" s="1" t="s">
        <v>55</v>
      </c>
    </row>
    <row r="91" spans="2:5">
      <c r="B91" s="1" t="s">
        <v>407</v>
      </c>
    </row>
    <row r="92" spans="2:5">
      <c r="B92" s="1" t="s">
        <v>21</v>
      </c>
      <c r="C92" t="s">
        <v>22</v>
      </c>
      <c r="D92" t="s">
        <v>429</v>
      </c>
    </row>
    <row r="93" spans="2:5">
      <c r="B93" s="1" t="s">
        <v>24</v>
      </c>
      <c r="C93" t="s">
        <v>22</v>
      </c>
      <c r="D93">
        <v>1</v>
      </c>
      <c r="E93" t="s">
        <v>78</v>
      </c>
    </row>
    <row r="94" spans="2:5">
      <c r="B94" s="1" t="s">
        <v>408</v>
      </c>
    </row>
    <row r="95" spans="2:5">
      <c r="B95" s="1" t="s">
        <v>21</v>
      </c>
      <c r="C95" t="s">
        <v>22</v>
      </c>
      <c r="D95" t="s">
        <v>430</v>
      </c>
    </row>
    <row r="96" spans="2:5">
      <c r="B96" s="1" t="s">
        <v>24</v>
      </c>
      <c r="C96" t="s">
        <v>22</v>
      </c>
      <c r="D96">
        <v>-1</v>
      </c>
    </row>
    <row r="97" spans="2:4">
      <c r="B97" s="1" t="s">
        <v>60</v>
      </c>
    </row>
    <row r="98" spans="2:4">
      <c r="B98" s="1" t="s">
        <v>408</v>
      </c>
    </row>
    <row r="99" spans="2:4">
      <c r="B99" s="1" t="s">
        <v>21</v>
      </c>
      <c r="C99" t="s">
        <v>22</v>
      </c>
      <c r="D99" t="s">
        <v>430</v>
      </c>
    </row>
    <row r="100" spans="2:4">
      <c r="B100" s="1" t="s">
        <v>24</v>
      </c>
      <c r="C100" t="s">
        <v>22</v>
      </c>
      <c r="D100">
        <v>-1</v>
      </c>
    </row>
    <row r="101" spans="2:4">
      <c r="B101" s="1" t="s">
        <v>37</v>
      </c>
    </row>
    <row r="102" spans="2:4">
      <c r="B102" s="1" t="s">
        <v>409</v>
      </c>
    </row>
    <row r="103" spans="2:4">
      <c r="B103" s="1" t="s">
        <v>21</v>
      </c>
      <c r="C103" t="s">
        <v>22</v>
      </c>
      <c r="D103" t="s">
        <v>431</v>
      </c>
    </row>
    <row r="104" spans="2:4">
      <c r="B104" s="1" t="s">
        <v>24</v>
      </c>
      <c r="C104" t="s">
        <v>22</v>
      </c>
      <c r="D104">
        <v>1</v>
      </c>
    </row>
    <row r="105" spans="2:4">
      <c r="B105" s="1" t="s">
        <v>98</v>
      </c>
    </row>
    <row r="106" spans="2:4">
      <c r="B106" s="1" t="s">
        <v>409</v>
      </c>
    </row>
    <row r="107" spans="2:4">
      <c r="B107" s="1" t="s">
        <v>21</v>
      </c>
      <c r="C107" t="s">
        <v>22</v>
      </c>
      <c r="D107" t="s">
        <v>431</v>
      </c>
    </row>
    <row r="108" spans="2:4">
      <c r="B108" s="1" t="s">
        <v>24</v>
      </c>
      <c r="C108" t="s">
        <v>22</v>
      </c>
      <c r="D108">
        <v>-1</v>
      </c>
    </row>
    <row r="109" spans="2:4">
      <c r="B109" s="1" t="s">
        <v>93</v>
      </c>
    </row>
    <row r="110" spans="2:4">
      <c r="B110" s="1" t="s">
        <v>409</v>
      </c>
    </row>
    <row r="111" spans="2:4">
      <c r="B111" s="1" t="s">
        <v>21</v>
      </c>
      <c r="C111" t="s">
        <v>22</v>
      </c>
      <c r="D111" t="s">
        <v>431</v>
      </c>
    </row>
    <row r="112" spans="2:4">
      <c r="B112" s="1" t="s">
        <v>24</v>
      </c>
      <c r="C112" t="s">
        <v>22</v>
      </c>
      <c r="D112">
        <v>1</v>
      </c>
    </row>
    <row r="113" spans="2:5">
      <c r="B113" s="1" t="s">
        <v>56</v>
      </c>
    </row>
    <row r="114" spans="2:5">
      <c r="B114" s="1" t="s">
        <v>409</v>
      </c>
    </row>
    <row r="115" spans="2:5">
      <c r="B115" s="1" t="s">
        <v>21</v>
      </c>
      <c r="C115" t="s">
        <v>22</v>
      </c>
      <c r="D115" t="s">
        <v>431</v>
      </c>
    </row>
    <row r="116" spans="2:5">
      <c r="B116" s="1" t="s">
        <v>24</v>
      </c>
      <c r="C116" t="s">
        <v>22</v>
      </c>
      <c r="D116">
        <v>-1</v>
      </c>
      <c r="E116" t="s">
        <v>99</v>
      </c>
    </row>
    <row r="117" spans="2:5">
      <c r="B117" s="1" t="s">
        <v>410</v>
      </c>
    </row>
    <row r="118" spans="2:5">
      <c r="B118" s="1" t="s">
        <v>21</v>
      </c>
      <c r="C118" t="s">
        <v>22</v>
      </c>
      <c r="D118" t="s">
        <v>432</v>
      </c>
    </row>
    <row r="119" spans="2:5">
      <c r="B119" s="1" t="s">
        <v>24</v>
      </c>
      <c r="C119" t="s">
        <v>22</v>
      </c>
      <c r="D119">
        <v>-1</v>
      </c>
    </row>
    <row r="120" spans="2:5">
      <c r="B120" s="1" t="s">
        <v>154</v>
      </c>
    </row>
    <row r="121" spans="2:5">
      <c r="B121" s="1" t="s">
        <v>410</v>
      </c>
    </row>
    <row r="122" spans="2:5">
      <c r="B122" s="1" t="s">
        <v>21</v>
      </c>
      <c r="C122" t="s">
        <v>22</v>
      </c>
      <c r="D122" t="s">
        <v>432</v>
      </c>
    </row>
    <row r="123" spans="2:5">
      <c r="B123" s="1" t="s">
        <v>24</v>
      </c>
      <c r="C123" t="s">
        <v>22</v>
      </c>
      <c r="D123">
        <v>-1</v>
      </c>
    </row>
    <row r="124" spans="2:5">
      <c r="B124" s="1" t="s">
        <v>79</v>
      </c>
    </row>
    <row r="125" spans="2:5">
      <c r="B125" s="1" t="s">
        <v>410</v>
      </c>
    </row>
    <row r="126" spans="2:5">
      <c r="B126" s="1" t="s">
        <v>21</v>
      </c>
      <c r="C126" t="s">
        <v>22</v>
      </c>
      <c r="D126" t="s">
        <v>432</v>
      </c>
    </row>
    <row r="127" spans="2:5">
      <c r="B127" s="1" t="s">
        <v>24</v>
      </c>
      <c r="C127" t="s">
        <v>22</v>
      </c>
      <c r="D127">
        <v>-1</v>
      </c>
    </row>
    <row r="128" spans="2:5">
      <c r="B128" s="1" t="s">
        <v>51</v>
      </c>
    </row>
    <row r="129" spans="2:5">
      <c r="B129" s="1" t="s">
        <v>410</v>
      </c>
    </row>
    <row r="130" spans="2:5">
      <c r="B130" s="1" t="s">
        <v>21</v>
      </c>
      <c r="C130" t="s">
        <v>22</v>
      </c>
      <c r="D130" t="s">
        <v>432</v>
      </c>
    </row>
    <row r="131" spans="2:5">
      <c r="B131" s="1" t="s">
        <v>24</v>
      </c>
      <c r="C131" t="s">
        <v>22</v>
      </c>
      <c r="D131">
        <v>-1</v>
      </c>
    </row>
    <row r="132" spans="2:5">
      <c r="B132" s="1" t="s">
        <v>131</v>
      </c>
    </row>
    <row r="133" spans="2:5">
      <c r="B133" s="1" t="s">
        <v>411</v>
      </c>
    </row>
    <row r="134" spans="2:5">
      <c r="B134" s="1" t="s">
        <v>21</v>
      </c>
      <c r="C134" t="s">
        <v>22</v>
      </c>
      <c r="D134" t="s">
        <v>433</v>
      </c>
    </row>
    <row r="135" spans="2:5">
      <c r="B135" s="1" t="s">
        <v>24</v>
      </c>
      <c r="C135" t="s">
        <v>22</v>
      </c>
      <c r="D135">
        <v>1</v>
      </c>
      <c r="E135" t="s">
        <v>36</v>
      </c>
    </row>
    <row r="136" spans="2:5">
      <c r="B136" s="1" t="s">
        <v>412</v>
      </c>
    </row>
    <row r="137" spans="2:5">
      <c r="B137" s="1" t="s">
        <v>21</v>
      </c>
      <c r="C137" t="s">
        <v>22</v>
      </c>
      <c r="D137" t="s">
        <v>434</v>
      </c>
    </row>
    <row r="138" spans="2:5">
      <c r="B138" s="1" t="s">
        <v>24</v>
      </c>
      <c r="C138" t="s">
        <v>22</v>
      </c>
      <c r="D138">
        <v>1</v>
      </c>
    </row>
    <row r="139" spans="2:5">
      <c r="B139" s="1" t="s">
        <v>70</v>
      </c>
    </row>
    <row r="140" spans="2:5">
      <c r="B140" s="1" t="s">
        <v>413</v>
      </c>
    </row>
    <row r="141" spans="2:5">
      <c r="B141" s="1" t="s">
        <v>21</v>
      </c>
      <c r="C141" t="s">
        <v>22</v>
      </c>
      <c r="D141" t="s">
        <v>435</v>
      </c>
    </row>
    <row r="142" spans="2:5">
      <c r="B142" s="1" t="s">
        <v>24</v>
      </c>
      <c r="C142" t="s">
        <v>22</v>
      </c>
      <c r="D142">
        <v>1</v>
      </c>
      <c r="E142" t="s">
        <v>34</v>
      </c>
    </row>
    <row r="143" spans="2:5">
      <c r="B143" s="1" t="s">
        <v>414</v>
      </c>
    </row>
    <row r="144" spans="2:5">
      <c r="B144" s="1" t="s">
        <v>21</v>
      </c>
      <c r="C144" t="s">
        <v>22</v>
      </c>
      <c r="D144" t="s">
        <v>436</v>
      </c>
    </row>
    <row r="145" spans="2:5">
      <c r="B145" s="1" t="s">
        <v>24</v>
      </c>
      <c r="C145" t="s">
        <v>22</v>
      </c>
      <c r="D145">
        <v>1</v>
      </c>
      <c r="E145" t="s">
        <v>135</v>
      </c>
    </row>
    <row r="146" spans="2:5">
      <c r="B146" s="1" t="s">
        <v>414</v>
      </c>
    </row>
    <row r="147" spans="2:5">
      <c r="B147" s="1" t="s">
        <v>21</v>
      </c>
      <c r="C147" t="s">
        <v>22</v>
      </c>
      <c r="D147" t="s">
        <v>436</v>
      </c>
    </row>
    <row r="148" spans="2:5">
      <c r="B148" s="1" t="s">
        <v>24</v>
      </c>
      <c r="C148" t="s">
        <v>22</v>
      </c>
      <c r="D148">
        <v>1</v>
      </c>
    </row>
    <row r="149" spans="2:5">
      <c r="B149" s="1" t="s">
        <v>90</v>
      </c>
    </row>
    <row r="150" spans="2:5">
      <c r="B150" s="1" t="s">
        <v>414</v>
      </c>
    </row>
    <row r="151" spans="2:5">
      <c r="B151" s="1" t="s">
        <v>21</v>
      </c>
      <c r="C151" t="s">
        <v>22</v>
      </c>
      <c r="D151" t="s">
        <v>436</v>
      </c>
    </row>
    <row r="152" spans="2:5">
      <c r="B152" s="1" t="s">
        <v>24</v>
      </c>
      <c r="C152" t="s">
        <v>22</v>
      </c>
      <c r="D152">
        <v>-1</v>
      </c>
    </row>
    <row r="153" spans="2:5">
      <c r="B153" s="1" t="s">
        <v>50</v>
      </c>
    </row>
    <row r="154" spans="2:5">
      <c r="B154" s="1" t="s">
        <v>415</v>
      </c>
    </row>
    <row r="155" spans="2:5">
      <c r="B155" s="1" t="s">
        <v>21</v>
      </c>
      <c r="C155" t="s">
        <v>22</v>
      </c>
      <c r="D155" t="s">
        <v>437</v>
      </c>
    </row>
    <row r="156" spans="2:5">
      <c r="B156" s="1" t="s">
        <v>24</v>
      </c>
      <c r="C156" t="s">
        <v>22</v>
      </c>
      <c r="D156">
        <v>-1</v>
      </c>
      <c r="E156" t="s">
        <v>81</v>
      </c>
    </row>
    <row r="157" spans="2:5">
      <c r="B157" s="1" t="s">
        <v>415</v>
      </c>
    </row>
    <row r="158" spans="2:5">
      <c r="B158" s="1" t="s">
        <v>21</v>
      </c>
      <c r="C158" t="s">
        <v>22</v>
      </c>
      <c r="D158" t="s">
        <v>437</v>
      </c>
    </row>
    <row r="159" spans="2:5">
      <c r="B159" s="1" t="s">
        <v>24</v>
      </c>
      <c r="C159" t="s">
        <v>22</v>
      </c>
      <c r="D159">
        <v>-1</v>
      </c>
    </row>
    <row r="160" spans="2:5">
      <c r="B160" s="1" t="s">
        <v>163</v>
      </c>
    </row>
    <row r="161" spans="2:5">
      <c r="B161" s="1" t="s">
        <v>415</v>
      </c>
    </row>
    <row r="162" spans="2:5">
      <c r="B162" s="1" t="s">
        <v>21</v>
      </c>
      <c r="C162" t="s">
        <v>22</v>
      </c>
      <c r="D162" t="s">
        <v>437</v>
      </c>
    </row>
    <row r="163" spans="2:5">
      <c r="B163" s="1" t="s">
        <v>24</v>
      </c>
      <c r="C163" t="s">
        <v>22</v>
      </c>
      <c r="D163">
        <v>-1</v>
      </c>
    </row>
    <row r="164" spans="2:5">
      <c r="B164" s="1" t="s">
        <v>65</v>
      </c>
    </row>
    <row r="165" spans="2:5">
      <c r="B165" s="1" t="s">
        <v>415</v>
      </c>
    </row>
    <row r="166" spans="2:5">
      <c r="B166" s="1" t="s">
        <v>21</v>
      </c>
      <c r="C166" t="s">
        <v>22</v>
      </c>
      <c r="D166" t="s">
        <v>437</v>
      </c>
    </row>
    <row r="167" spans="2:5">
      <c r="B167" s="1" t="s">
        <v>24</v>
      </c>
      <c r="C167" t="s">
        <v>22</v>
      </c>
      <c r="D167">
        <v>-1</v>
      </c>
    </row>
    <row r="168" spans="2:5">
      <c r="B168" s="1" t="s">
        <v>76</v>
      </c>
    </row>
    <row r="169" spans="2:5">
      <c r="B169" s="1" t="s">
        <v>415</v>
      </c>
    </row>
    <row r="170" spans="2:5">
      <c r="B170" s="1" t="s">
        <v>21</v>
      </c>
      <c r="C170" t="s">
        <v>22</v>
      </c>
      <c r="D170" t="s">
        <v>437</v>
      </c>
    </row>
    <row r="171" spans="2:5">
      <c r="B171" s="1" t="s">
        <v>24</v>
      </c>
      <c r="C171" t="s">
        <v>22</v>
      </c>
      <c r="D171">
        <v>1</v>
      </c>
      <c r="E171" t="s">
        <v>130</v>
      </c>
    </row>
    <row r="172" spans="2:5">
      <c r="B172" s="1" t="s">
        <v>415</v>
      </c>
    </row>
    <row r="173" spans="2:5">
      <c r="B173" s="1" t="s">
        <v>21</v>
      </c>
      <c r="C173" t="s">
        <v>22</v>
      </c>
      <c r="D173" t="s">
        <v>437</v>
      </c>
    </row>
    <row r="174" spans="2:5">
      <c r="B174" s="1" t="s">
        <v>24</v>
      </c>
      <c r="C174" t="s">
        <v>22</v>
      </c>
      <c r="D174">
        <v>1</v>
      </c>
    </row>
    <row r="175" spans="2:5">
      <c r="B175" s="1" t="s">
        <v>53</v>
      </c>
    </row>
    <row r="176" spans="2:5">
      <c r="B176" s="1" t="s">
        <v>415</v>
      </c>
    </row>
    <row r="177" spans="2:5">
      <c r="B177" s="1" t="s">
        <v>21</v>
      </c>
      <c r="C177" t="s">
        <v>22</v>
      </c>
      <c r="D177" t="s">
        <v>437</v>
      </c>
    </row>
    <row r="178" spans="2:5">
      <c r="B178" s="1" t="s">
        <v>24</v>
      </c>
      <c r="C178" t="s">
        <v>22</v>
      </c>
      <c r="D178">
        <v>-1</v>
      </c>
    </row>
    <row r="179" spans="2:5">
      <c r="B179" s="1" t="s">
        <v>45</v>
      </c>
    </row>
    <row r="180" spans="2:5">
      <c r="B180" s="1" t="s">
        <v>415</v>
      </c>
    </row>
    <row r="181" spans="2:5">
      <c r="B181" s="1" t="s">
        <v>21</v>
      </c>
      <c r="C181" t="s">
        <v>22</v>
      </c>
      <c r="D181" t="s">
        <v>437</v>
      </c>
    </row>
    <row r="182" spans="2:5">
      <c r="B182" s="1" t="s">
        <v>24</v>
      </c>
      <c r="C182" t="s">
        <v>22</v>
      </c>
      <c r="D182">
        <v>1</v>
      </c>
      <c r="E182" t="s">
        <v>92</v>
      </c>
    </row>
    <row r="183" spans="2:5">
      <c r="B183" s="1" t="s">
        <v>416</v>
      </c>
    </row>
    <row r="184" spans="2:5">
      <c r="B184" s="1" t="s">
        <v>21</v>
      </c>
      <c r="C184" t="s">
        <v>22</v>
      </c>
      <c r="D184" t="s">
        <v>438</v>
      </c>
    </row>
    <row r="185" spans="2:5">
      <c r="B185" s="1" t="s">
        <v>24</v>
      </c>
      <c r="C185" t="s">
        <v>22</v>
      </c>
      <c r="D185">
        <v>1</v>
      </c>
    </row>
    <row r="186" spans="2:5">
      <c r="B186" s="1" t="s">
        <v>73</v>
      </c>
    </row>
    <row r="187" spans="2:5">
      <c r="B187" s="1" t="s">
        <v>416</v>
      </c>
    </row>
    <row r="188" spans="2:5">
      <c r="B188" s="1" t="s">
        <v>21</v>
      </c>
      <c r="C188" t="s">
        <v>22</v>
      </c>
      <c r="D188" t="s">
        <v>438</v>
      </c>
    </row>
    <row r="189" spans="2:5">
      <c r="B189" s="1" t="s">
        <v>24</v>
      </c>
      <c r="C189" t="s">
        <v>22</v>
      </c>
      <c r="D189">
        <v>-1</v>
      </c>
    </row>
    <row r="190" spans="2:5">
      <c r="B190" s="1" t="s">
        <v>91</v>
      </c>
    </row>
    <row r="191" spans="2:5">
      <c r="B191" s="1" t="s">
        <v>416</v>
      </c>
    </row>
    <row r="192" spans="2:5">
      <c r="B192" s="1" t="s">
        <v>21</v>
      </c>
      <c r="C192" t="s">
        <v>22</v>
      </c>
      <c r="D192" t="s">
        <v>438</v>
      </c>
    </row>
    <row r="193" spans="2:5">
      <c r="B193" s="1" t="s">
        <v>24</v>
      </c>
      <c r="C193" t="s">
        <v>22</v>
      </c>
      <c r="D193">
        <v>-1</v>
      </c>
    </row>
    <row r="194" spans="2:5">
      <c r="B194" s="1" t="s">
        <v>160</v>
      </c>
    </row>
    <row r="195" spans="2:5">
      <c r="B195" s="1" t="s">
        <v>416</v>
      </c>
    </row>
    <row r="196" spans="2:5">
      <c r="B196" s="1" t="s">
        <v>21</v>
      </c>
      <c r="C196" t="s">
        <v>22</v>
      </c>
      <c r="D196" t="s">
        <v>438</v>
      </c>
    </row>
    <row r="197" spans="2:5">
      <c r="B197" s="1" t="s">
        <v>24</v>
      </c>
      <c r="C197" t="s">
        <v>22</v>
      </c>
      <c r="D197">
        <v>1</v>
      </c>
      <c r="E197" t="s">
        <v>303</v>
      </c>
    </row>
    <row r="198" spans="2:5">
      <c r="B198" s="1" t="s">
        <v>416</v>
      </c>
    </row>
    <row r="199" spans="2:5">
      <c r="B199" s="1" t="s">
        <v>21</v>
      </c>
      <c r="C199" t="s">
        <v>22</v>
      </c>
      <c r="D199" t="s">
        <v>438</v>
      </c>
    </row>
    <row r="200" spans="2:5">
      <c r="B200" s="1" t="s">
        <v>24</v>
      </c>
      <c r="C200" t="s">
        <v>22</v>
      </c>
      <c r="D200">
        <v>-1</v>
      </c>
    </row>
    <row r="201" spans="2:5">
      <c r="B201" s="1" t="s">
        <v>47</v>
      </c>
    </row>
    <row r="202" spans="2:5">
      <c r="B202" s="1" t="s">
        <v>417</v>
      </c>
    </row>
    <row r="203" spans="2:5">
      <c r="B203" s="1" t="s">
        <v>21</v>
      </c>
      <c r="C203" t="s">
        <v>22</v>
      </c>
      <c r="D203" t="s">
        <v>439</v>
      </c>
    </row>
    <row r="204" spans="2:5">
      <c r="B204" s="1" t="s">
        <v>24</v>
      </c>
      <c r="C204" t="s">
        <v>22</v>
      </c>
      <c r="D204">
        <v>-1</v>
      </c>
    </row>
    <row r="205" spans="2:5">
      <c r="B205" s="1" t="s">
        <v>86</v>
      </c>
    </row>
    <row r="206" spans="2:5">
      <c r="B206" s="1" t="s">
        <v>417</v>
      </c>
    </row>
    <row r="207" spans="2:5">
      <c r="B207" s="1" t="s">
        <v>21</v>
      </c>
      <c r="C207" t="s">
        <v>22</v>
      </c>
      <c r="D207" t="s">
        <v>439</v>
      </c>
    </row>
    <row r="208" spans="2:5">
      <c r="B208" s="1" t="s">
        <v>24</v>
      </c>
      <c r="C208" t="s">
        <v>22</v>
      </c>
      <c r="D208">
        <v>1</v>
      </c>
    </row>
    <row r="209" spans="2:3">
      <c r="B209" s="1" t="s">
        <v>440</v>
      </c>
      <c r="C209" t="s">
        <v>165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52A0-FB1F-4B55-B924-977DD8202D57}">
  <dimension ref="B2:V210"/>
  <sheetViews>
    <sheetView workbookViewId="0">
      <selection activeCell="U1" sqref="U1:V1048576"/>
    </sheetView>
  </sheetViews>
  <sheetFormatPr defaultRowHeight="15"/>
  <sheetData>
    <row r="2" spans="2:22">
      <c r="B2" s="1" t="s">
        <v>441</v>
      </c>
      <c r="I2" t="s">
        <v>705</v>
      </c>
      <c r="J2" t="s">
        <v>704</v>
      </c>
      <c r="K2" t="s">
        <v>702</v>
      </c>
      <c r="L2" t="s">
        <v>703</v>
      </c>
      <c r="M2" t="s">
        <v>700</v>
      </c>
      <c r="N2" t="s">
        <v>701</v>
      </c>
      <c r="P2" t="s">
        <v>704</v>
      </c>
      <c r="Q2" t="s">
        <v>731</v>
      </c>
      <c r="R2" t="s">
        <v>702</v>
      </c>
      <c r="S2" t="s">
        <v>703</v>
      </c>
      <c r="T2" t="s">
        <v>730</v>
      </c>
      <c r="U2" t="s">
        <v>800</v>
      </c>
      <c r="V2" t="s">
        <v>801</v>
      </c>
    </row>
    <row r="3" spans="2:22">
      <c r="B3" s="1" t="s">
        <v>21</v>
      </c>
      <c r="C3" t="s">
        <v>22</v>
      </c>
      <c r="D3" t="s">
        <v>706</v>
      </c>
      <c r="I3">
        <v>2</v>
      </c>
      <c r="J3">
        <v>1</v>
      </c>
      <c r="K3" t="str" cm="1">
        <f t="array" aca="1" ref="K3" ca="1">RIGHT(INDIRECT("B"&amp;I3),9)</f>
        <v xml:space="preserve"> 0.050727</v>
      </c>
      <c r="L3" t="str" cm="1">
        <f t="array" aca="1" ref="L3" ca="1">RIGHT(INDIRECT("D"&amp;I3+1),9)</f>
        <v xml:space="preserve"> 0.949273</v>
      </c>
      <c r="M3">
        <f>D4</f>
        <v>0</v>
      </c>
      <c r="N3" t="str">
        <f>E4</f>
        <v xml:space="preserve"> None]</v>
      </c>
      <c r="P3">
        <f>J3</f>
        <v>1</v>
      </c>
      <c r="Q3" t="s">
        <v>732</v>
      </c>
      <c r="R3">
        <f ca="1">_xlfn.NUMBERVALUE(K3)</f>
        <v>5.0727000000000001E-2</v>
      </c>
      <c r="S3">
        <f ca="1">_xlfn.NUMBERVALUE(L3)</f>
        <v>0.94927300000000003</v>
      </c>
      <c r="T3">
        <f>M3</f>
        <v>0</v>
      </c>
    </row>
    <row r="4" spans="2:22">
      <c r="B4" s="1" t="s">
        <v>24</v>
      </c>
      <c r="C4" t="s">
        <v>22</v>
      </c>
      <c r="D4">
        <v>0</v>
      </c>
      <c r="E4" t="s">
        <v>25</v>
      </c>
      <c r="G4">
        <v>3</v>
      </c>
      <c r="H4">
        <v>3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0.050727</v>
      </c>
      <c r="L4" t="str" cm="1">
        <f t="array" aca="1" ref="L4" ca="1">RIGHT(INDIRECT("D"&amp;I4+1),9)</f>
        <v xml:space="preserve"> 0.949273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       'VFapoplast']</v>
      </c>
      <c r="P4">
        <f t="shared" ref="P4:P59" si="1">J4</f>
        <v>2</v>
      </c>
      <c r="Q4" s="6" t="str">
        <f ca="1">MID(N4,FIND("'",N4)+1,FIND("'",N4,FIND("'",N4)+1)-FIND("'",N4)-1)</f>
        <v>VFapoplast</v>
      </c>
      <c r="R4">
        <f t="shared" ref="R4:S59" ca="1" si="2">_xlfn.NUMBERVALUE(K4)</f>
        <v>5.0727000000000001E-2</v>
      </c>
      <c r="S4">
        <f t="shared" ca="1" si="2"/>
        <v>0.94927300000000003</v>
      </c>
      <c r="T4">
        <f t="shared" ref="T4:T59" ca="1" si="3">M4</f>
        <v>1</v>
      </c>
      <c r="U4">
        <f ca="1">T4*(R4-R3)/(2/3)</f>
        <v>0</v>
      </c>
      <c r="V4">
        <f ca="1">U4*(S4-S3)/(2/3)</f>
        <v>0</v>
      </c>
    </row>
    <row r="5" spans="2:22">
      <c r="B5" s="1" t="s">
        <v>442</v>
      </c>
      <c r="G5">
        <f>IF(H4=2,3,4)</f>
        <v>4</v>
      </c>
      <c r="H5">
        <v>2</v>
      </c>
      <c r="I5">
        <f t="shared" ref="I5:I59" si="4">I4+G5</f>
        <v>9</v>
      </c>
      <c r="J5">
        <f t="shared" si="0"/>
        <v>3</v>
      </c>
      <c r="K5" t="str" cm="1">
        <f t="array" aca="1" ref="K5" ca="1">RIGHT(INDIRECT("B"&amp;I5),9)</f>
        <v xml:space="preserve"> 0.050727</v>
      </c>
      <c r="L5" t="str" cm="1">
        <f t="array" aca="1" ref="L5" ca="1">RIGHT(INDIRECT("D"&amp;I5+1),9)</f>
        <v xml:space="preserve"> 0.949273</v>
      </c>
      <c r="M5" cm="1">
        <f t="array" aca="1" ref="M5" ca="1">INDIRECT("D"&amp;I5+2)</f>
        <v>1</v>
      </c>
      <c r="N5" t="str" cm="1">
        <f t="array" aca="1" ref="N5" ca="1">INDIRECT(IF(H5=2,"E","B")&amp;I5+H5)</f>
        <v xml:space="preserve"> 'Ks']</v>
      </c>
      <c r="P5">
        <f t="shared" si="1"/>
        <v>3</v>
      </c>
      <c r="Q5" s="6" t="str">
        <f t="shared" ref="Q5:Q59" ca="1" si="5">MID(N5,FIND("'",N5)+1,FIND("'",N5,FIND("'",N5)+1)-FIND("'",N5)-1)</f>
        <v>Ks</v>
      </c>
      <c r="R5">
        <f t="shared" ca="1" si="2"/>
        <v>5.0727000000000001E-2</v>
      </c>
      <c r="S5">
        <f t="shared" ca="1" si="2"/>
        <v>0.94927300000000003</v>
      </c>
      <c r="T5">
        <f t="shared" ca="1" si="3"/>
        <v>1</v>
      </c>
      <c r="U5">
        <f t="shared" ref="U5:V20" ca="1" si="6">T5*(R5-R4)/(2/3)</f>
        <v>0</v>
      </c>
      <c r="V5">
        <f t="shared" ca="1" si="6"/>
        <v>0</v>
      </c>
    </row>
    <row r="6" spans="2:22">
      <c r="B6" s="1" t="s">
        <v>21</v>
      </c>
      <c r="C6" t="s">
        <v>22</v>
      </c>
      <c r="D6" t="s">
        <v>706</v>
      </c>
      <c r="G6">
        <f t="shared" ref="G6:G59" si="7">IF(H5=2,3,4)</f>
        <v>3</v>
      </c>
      <c r="H6">
        <v>3</v>
      </c>
      <c r="I6">
        <f t="shared" si="4"/>
        <v>12</v>
      </c>
      <c r="J6">
        <f t="shared" si="0"/>
        <v>4</v>
      </c>
      <c r="K6" t="str" cm="1">
        <f t="array" aca="1" ref="K6" ca="1">RIGHT(INDIRECT("B"&amp;I6),9)</f>
        <v xml:space="preserve"> 0.061633</v>
      </c>
      <c r="L6" t="str" cm="1">
        <f t="array" aca="1" ref="L6" ca="1">RIGHT(INDIRECT("D"&amp;I6+1),9)</f>
        <v xml:space="preserve"> 0.938366</v>
      </c>
      <c r="M6" cm="1">
        <f t="array" aca="1" ref="M6" ca="1">INDIRECT("D"&amp;I6+2)</f>
        <v>1</v>
      </c>
      <c r="N6" t="str" cm="1">
        <f t="array" aca="1" ref="N6" ca="1">INDIRECT(IF(H6=2,"E","B")&amp;I6+H6)</f>
        <v xml:space="preserve">        'WatHL']</v>
      </c>
      <c r="P6">
        <f t="shared" si="1"/>
        <v>4</v>
      </c>
      <c r="Q6" s="6" t="str">
        <f t="shared" ca="1" si="5"/>
        <v>WatHL</v>
      </c>
      <c r="R6">
        <f t="shared" ca="1" si="2"/>
        <v>6.1633E-2</v>
      </c>
      <c r="S6">
        <f t="shared" ca="1" si="2"/>
        <v>0.93836600000000003</v>
      </c>
      <c r="T6">
        <f t="shared" ca="1" si="3"/>
        <v>1</v>
      </c>
      <c r="U6">
        <f t="shared" ca="1" si="6"/>
        <v>1.6358999999999999E-2</v>
      </c>
      <c r="V6">
        <f t="shared" ca="1" si="6"/>
        <v>-2.676414195E-4</v>
      </c>
    </row>
    <row r="7" spans="2:22">
      <c r="B7" s="1" t="s">
        <v>24</v>
      </c>
      <c r="C7" t="s">
        <v>22</v>
      </c>
      <c r="D7">
        <v>1</v>
      </c>
      <c r="G7">
        <f t="shared" si="7"/>
        <v>4</v>
      </c>
      <c r="H7">
        <v>3</v>
      </c>
      <c r="I7">
        <f t="shared" si="4"/>
        <v>16</v>
      </c>
      <c r="J7">
        <f t="shared" si="0"/>
        <v>5</v>
      </c>
      <c r="K7" t="str" cm="1">
        <f t="array" aca="1" ref="K7" ca="1">RIGHT(INDIRECT("B"&amp;I7),9)</f>
        <v xml:space="preserve"> 0.061633</v>
      </c>
      <c r="L7" t="str" cm="1">
        <f t="array" aca="1" ref="L7" ca="1">RIGHT(INDIRECT("D"&amp;I7+1),9)</f>
        <v xml:space="preserve"> 0.938366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       'AirOHRateConst']</v>
      </c>
      <c r="P7">
        <f t="shared" si="1"/>
        <v>5</v>
      </c>
      <c r="Q7" s="6" t="str">
        <f t="shared" ca="1" si="5"/>
        <v>AirOHRateConst</v>
      </c>
      <c r="R7">
        <f t="shared" ca="1" si="2"/>
        <v>6.1633E-2</v>
      </c>
      <c r="S7">
        <f t="shared" ca="1" si="2"/>
        <v>0.93836600000000003</v>
      </c>
      <c r="T7">
        <f t="shared" ca="1" si="3"/>
        <v>-1</v>
      </c>
      <c r="U7">
        <f t="shared" ca="1" si="6"/>
        <v>0</v>
      </c>
      <c r="V7">
        <f t="shared" ca="1" si="6"/>
        <v>0</v>
      </c>
    </row>
    <row r="8" spans="2:22">
      <c r="B8" s="1" t="s">
        <v>52</v>
      </c>
      <c r="G8">
        <f t="shared" si="7"/>
        <v>4</v>
      </c>
      <c r="H8">
        <v>2</v>
      </c>
      <c r="I8">
        <f t="shared" si="4"/>
        <v>20</v>
      </c>
      <c r="J8">
        <f t="shared" si="0"/>
        <v>6</v>
      </c>
      <c r="K8" t="str" cm="1">
        <f t="array" aca="1" ref="K8" ca="1">RIGHT(INDIRECT("B"&amp;I8),9)</f>
        <v xml:space="preserve"> 0.055328</v>
      </c>
      <c r="L8" t="str" cm="1">
        <f t="array" aca="1" ref="L8" ca="1">RIGHT(INDIRECT("D"&amp;I8+1),9)</f>
        <v xml:space="preserve"> 0.944671</v>
      </c>
      <c r="M8" cm="1">
        <f t="array" aca="1" ref="M8" ca="1">INDIRECT("D"&amp;I8+2)</f>
        <v>-1</v>
      </c>
      <c r="N8" t="str" cm="1">
        <f t="array" aca="1" ref="N8" ca="1">INDIRECT(IF(H8=2,"E","B")&amp;I8+H8)</f>
        <v xml:space="preserve"> 'Sw']</v>
      </c>
      <c r="P8">
        <f t="shared" si="1"/>
        <v>6</v>
      </c>
      <c r="Q8" s="6" t="str">
        <f t="shared" ca="1" si="5"/>
        <v>Sw</v>
      </c>
      <c r="R8">
        <f t="shared" ca="1" si="2"/>
        <v>5.5328000000000002E-2</v>
      </c>
      <c r="S8">
        <f t="shared" ca="1" si="2"/>
        <v>0.94467100000000004</v>
      </c>
      <c r="T8">
        <f t="shared" ca="1" si="3"/>
        <v>-1</v>
      </c>
      <c r="U8">
        <f t="shared" ca="1" si="6"/>
        <v>9.4574999999999972E-3</v>
      </c>
      <c r="V8">
        <f t="shared" ca="1" si="6"/>
        <v>8.9444306250000043E-5</v>
      </c>
    </row>
    <row r="9" spans="2:22">
      <c r="B9" s="1" t="s">
        <v>442</v>
      </c>
      <c r="G9">
        <f t="shared" si="7"/>
        <v>3</v>
      </c>
      <c r="H9">
        <v>3</v>
      </c>
      <c r="I9">
        <f t="shared" si="4"/>
        <v>23</v>
      </c>
      <c r="J9">
        <f t="shared" si="0"/>
        <v>7</v>
      </c>
      <c r="K9" t="str" cm="1">
        <f t="array" aca="1" ref="K9" ca="1">RIGHT(INDIRECT("B"&amp;I9),9)</f>
        <v xml:space="preserve"> 0.055328</v>
      </c>
      <c r="L9" t="str" cm="1">
        <f t="array" aca="1" ref="L9" ca="1">RIGHT(INDIRECT("D"&amp;I9+1),9)</f>
        <v xml:space="preserve"> 0.944671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'E_plas']</v>
      </c>
      <c r="P9">
        <f t="shared" si="1"/>
        <v>7</v>
      </c>
      <c r="Q9" s="6" t="str">
        <f t="shared" ca="1" si="5"/>
        <v>E_plas</v>
      </c>
      <c r="R9">
        <f t="shared" ca="1" si="2"/>
        <v>5.5328000000000002E-2</v>
      </c>
      <c r="S9">
        <f t="shared" ca="1" si="2"/>
        <v>0.94467100000000004</v>
      </c>
      <c r="T9">
        <f t="shared" ca="1" si="3"/>
        <v>-1</v>
      </c>
      <c r="U9">
        <f t="shared" ca="1" si="6"/>
        <v>0</v>
      </c>
      <c r="V9">
        <f t="shared" ca="1" si="6"/>
        <v>0</v>
      </c>
    </row>
    <row r="10" spans="2:22">
      <c r="B10" s="1" t="s">
        <v>21</v>
      </c>
      <c r="C10" t="s">
        <v>22</v>
      </c>
      <c r="D10" t="s">
        <v>706</v>
      </c>
      <c r="G10">
        <f t="shared" si="7"/>
        <v>4</v>
      </c>
      <c r="H10">
        <v>2</v>
      </c>
      <c r="I10">
        <f t="shared" si="4"/>
        <v>27</v>
      </c>
      <c r="J10">
        <f t="shared" si="0"/>
        <v>8</v>
      </c>
      <c r="K10" t="str" cm="1">
        <f t="array" aca="1" ref="K10" ca="1">RIGHT(INDIRECT("B"&amp;I10),9)</f>
        <v xml:space="preserve"> 0.055329</v>
      </c>
      <c r="L10" t="str" cm="1">
        <f t="array" aca="1" ref="L10" ca="1">RIGHT(INDIRECT("D"&amp;I10+1),9)</f>
        <v xml:space="preserve">  0.94467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'Sh']</v>
      </c>
      <c r="P10">
        <f t="shared" si="1"/>
        <v>8</v>
      </c>
      <c r="Q10" s="6" t="str">
        <f t="shared" ca="1" si="5"/>
        <v>Sh</v>
      </c>
      <c r="R10">
        <f t="shared" ca="1" si="2"/>
        <v>5.5329000000000003E-2</v>
      </c>
      <c r="S10">
        <f t="shared" ca="1" si="2"/>
        <v>0.94467000000000001</v>
      </c>
      <c r="T10">
        <f t="shared" ca="1" si="3"/>
        <v>1</v>
      </c>
      <c r="U10">
        <f t="shared" ca="1" si="6"/>
        <v>1.5000000000015001E-6</v>
      </c>
      <c r="V10">
        <f t="shared" ca="1" si="6"/>
        <v>-2.2500000000669506E-12</v>
      </c>
    </row>
    <row r="11" spans="2:22">
      <c r="B11" s="1" t="s">
        <v>24</v>
      </c>
      <c r="C11" t="s">
        <v>22</v>
      </c>
      <c r="D11">
        <v>1</v>
      </c>
      <c r="E11" t="s">
        <v>99</v>
      </c>
      <c r="G11">
        <f t="shared" si="7"/>
        <v>3</v>
      </c>
      <c r="H11">
        <v>3</v>
      </c>
      <c r="I11">
        <f t="shared" si="4"/>
        <v>30</v>
      </c>
      <c r="J11">
        <f t="shared" si="0"/>
        <v>9</v>
      </c>
      <c r="K11" t="str" cm="1">
        <f t="array" aca="1" ref="K11" ca="1">RIGHT(INDIRECT("B"&amp;I11),9)</f>
        <v xml:space="preserve"> 0.055329</v>
      </c>
      <c r="L11" t="str" cm="1">
        <f t="array" aca="1" ref="L11" ca="1">RIGHT(INDIRECT("D"&amp;I11+1),9)</f>
        <v xml:space="preserve">  0.94467</v>
      </c>
      <c r="M11" cm="1">
        <f t="array" aca="1" ref="M11" ca="1">INDIRECT("D"&amp;I11+2)</f>
        <v>-1</v>
      </c>
      <c r="N11" t="str" cm="1">
        <f t="array" aca="1" ref="N11" ca="1">INDIRECT(IF(H11=2,"E","B")&amp;I11+H11)</f>
        <v xml:space="preserve">        'Beta']</v>
      </c>
      <c r="P11">
        <f t="shared" si="1"/>
        <v>9</v>
      </c>
      <c r="Q11" s="6" t="str">
        <f t="shared" ca="1" si="5"/>
        <v>Beta</v>
      </c>
      <c r="R11">
        <f t="shared" ca="1" si="2"/>
        <v>5.5329000000000003E-2</v>
      </c>
      <c r="S11">
        <f t="shared" ca="1" si="2"/>
        <v>0.94467000000000001</v>
      </c>
      <c r="T11">
        <f t="shared" ca="1" si="3"/>
        <v>-1</v>
      </c>
      <c r="U11">
        <f t="shared" ca="1" si="6"/>
        <v>0</v>
      </c>
      <c r="V11">
        <f t="shared" ca="1" si="6"/>
        <v>0</v>
      </c>
    </row>
    <row r="12" spans="2:22">
      <c r="B12" s="1" t="s">
        <v>443</v>
      </c>
      <c r="G12">
        <f t="shared" si="7"/>
        <v>4</v>
      </c>
      <c r="H12">
        <v>3</v>
      </c>
      <c r="I12">
        <f t="shared" si="4"/>
        <v>34</v>
      </c>
      <c r="J12">
        <f t="shared" si="0"/>
        <v>10</v>
      </c>
      <c r="K12" t="str" cm="1">
        <f t="array" aca="1" ref="K12" ca="1">RIGHT(INDIRECT("B"&amp;I12),9)</f>
        <v xml:space="preserve"> 0.037755</v>
      </c>
      <c r="L12" t="str" cm="1">
        <f t="array" aca="1" ref="L12" ca="1">RIGHT(INDIRECT("D"&amp;I12+1),9)</f>
        <v xml:space="preserve"> 0.962244</v>
      </c>
      <c r="M12" cm="1">
        <f t="array" aca="1" ref="M12" ca="1">INDIRECT("D"&amp;I12+2)</f>
        <v>1</v>
      </c>
      <c r="N12" t="str" cm="1">
        <f t="array" aca="1" ref="N12" ca="1">INDIRECT(IF(H12=2,"E","B")&amp;I12+H12)</f>
        <v xml:space="preserve">        'wmim']</v>
      </c>
      <c r="P12">
        <f t="shared" si="1"/>
        <v>10</v>
      </c>
      <c r="Q12" s="6" t="str">
        <f t="shared" ca="1" si="5"/>
        <v>wmim</v>
      </c>
      <c r="R12">
        <f t="shared" ca="1" si="2"/>
        <v>3.7754999999999997E-2</v>
      </c>
      <c r="S12">
        <f t="shared" ca="1" si="2"/>
        <v>0.96224399999999999</v>
      </c>
      <c r="T12">
        <f t="shared" ca="1" si="3"/>
        <v>1</v>
      </c>
      <c r="U12">
        <f t="shared" ca="1" si="6"/>
        <v>-2.6361000000000009E-2</v>
      </c>
      <c r="V12">
        <f t="shared" ca="1" si="6"/>
        <v>-6.9490232099999943E-4</v>
      </c>
    </row>
    <row r="13" spans="2:22">
      <c r="B13" s="1" t="s">
        <v>21</v>
      </c>
      <c r="C13" t="s">
        <v>22</v>
      </c>
      <c r="D13" t="s">
        <v>707</v>
      </c>
      <c r="G13">
        <f t="shared" si="7"/>
        <v>4</v>
      </c>
      <c r="H13">
        <v>2</v>
      </c>
      <c r="I13">
        <f t="shared" si="4"/>
        <v>38</v>
      </c>
      <c r="J13">
        <f t="shared" si="0"/>
        <v>11</v>
      </c>
      <c r="K13" t="str" cm="1">
        <f t="array" aca="1" ref="K13" ca="1">RIGHT(INDIRECT("B"&amp;I13),9)</f>
        <v xml:space="preserve"> 0.037739</v>
      </c>
      <c r="L13" t="str" cm="1">
        <f t="array" aca="1" ref="L13" ca="1">RIGHT(INDIRECT("D"&amp;I13+1),9)</f>
        <v xml:space="preserve">  0.96226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'Ew']</v>
      </c>
      <c r="P13">
        <f t="shared" si="1"/>
        <v>11</v>
      </c>
      <c r="Q13" s="6" t="str">
        <f t="shared" ca="1" si="5"/>
        <v>Ew</v>
      </c>
      <c r="R13">
        <f t="shared" ca="1" si="2"/>
        <v>3.7739000000000002E-2</v>
      </c>
      <c r="S13">
        <f t="shared" ca="1" si="2"/>
        <v>0.96226</v>
      </c>
      <c r="T13">
        <f t="shared" ca="1" si="3"/>
        <v>1</v>
      </c>
      <c r="U13">
        <f t="shared" ca="1" si="6"/>
        <v>-2.3999999999992777E-5</v>
      </c>
      <c r="V13">
        <f t="shared" ca="1" si="6"/>
        <v>-5.7600000000040281E-10</v>
      </c>
    </row>
    <row r="14" spans="2:22">
      <c r="B14" s="1" t="s">
        <v>24</v>
      </c>
      <c r="C14" t="s">
        <v>22</v>
      </c>
      <c r="D14">
        <v>1</v>
      </c>
      <c r="G14">
        <f t="shared" si="7"/>
        <v>3</v>
      </c>
      <c r="H14">
        <v>3</v>
      </c>
      <c r="I14">
        <f t="shared" si="4"/>
        <v>41</v>
      </c>
      <c r="J14">
        <f t="shared" si="0"/>
        <v>12</v>
      </c>
      <c r="K14" t="str" cm="1">
        <f t="array" aca="1" ref="K14" ca="1">RIGHT(INDIRECT("B"&amp;I14),9)</f>
        <v xml:space="preserve"> 0.037739</v>
      </c>
      <c r="L14" t="str" cm="1">
        <f t="array" aca="1" ref="L14" ca="1">RIGHT(INDIRECT("D"&amp;I14+1),9)</f>
        <v xml:space="preserve">  0.96226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       'VFroot']</v>
      </c>
      <c r="P14">
        <f t="shared" si="1"/>
        <v>12</v>
      </c>
      <c r="Q14" s="6" t="str">
        <f t="shared" ca="1" si="5"/>
        <v>VFroot</v>
      </c>
      <c r="R14">
        <f t="shared" ca="1" si="2"/>
        <v>3.7739000000000002E-2</v>
      </c>
      <c r="S14">
        <f t="shared" ca="1" si="2"/>
        <v>0.96226</v>
      </c>
      <c r="T14">
        <f t="shared" ca="1" si="3"/>
        <v>1</v>
      </c>
      <c r="U14">
        <f t="shared" ca="1" si="6"/>
        <v>0</v>
      </c>
      <c r="V14">
        <f t="shared" ca="1" si="6"/>
        <v>0</v>
      </c>
    </row>
    <row r="15" spans="2:22">
      <c r="B15" s="1" t="s">
        <v>30</v>
      </c>
      <c r="G15">
        <f t="shared" si="7"/>
        <v>4</v>
      </c>
      <c r="H15">
        <v>3</v>
      </c>
      <c r="I15">
        <f t="shared" si="4"/>
        <v>45</v>
      </c>
      <c r="J15">
        <f t="shared" si="0"/>
        <v>13</v>
      </c>
      <c r="K15" t="str" cm="1">
        <f t="array" aca="1" ref="K15" ca="1">RIGHT(INDIRECT("B"&amp;I15),9)</f>
        <v xml:space="preserve"> 0.037739</v>
      </c>
      <c r="L15" t="str" cm="1">
        <f t="array" aca="1" ref="L15" ca="1">RIGHT(INDIRECT("D"&amp;I15+1),9)</f>
        <v xml:space="preserve">  0.96226</v>
      </c>
      <c r="M15" cm="1">
        <f t="array" aca="1" ref="M15" ca="1">INDIRECT("D"&amp;I15+2)</f>
        <v>-1</v>
      </c>
      <c r="N15" t="str" cm="1">
        <f t="array" aca="1" ref="N15" ca="1">INDIRECT(IF(H15=2,"E","B")&amp;I15+H15)</f>
        <v xml:space="preserve">        'k_rg']</v>
      </c>
      <c r="P15">
        <f t="shared" si="1"/>
        <v>13</v>
      </c>
      <c r="Q15" s="6" t="str">
        <f t="shared" ca="1" si="5"/>
        <v>k_rg</v>
      </c>
      <c r="R15">
        <f t="shared" ca="1" si="2"/>
        <v>3.7739000000000002E-2</v>
      </c>
      <c r="S15">
        <f t="shared" ca="1" si="2"/>
        <v>0.96226</v>
      </c>
      <c r="T15">
        <f t="shared" ca="1" si="3"/>
        <v>-1</v>
      </c>
      <c r="U15">
        <f t="shared" ca="1" si="6"/>
        <v>0</v>
      </c>
      <c r="V15">
        <f t="shared" ca="1" si="6"/>
        <v>0</v>
      </c>
    </row>
    <row r="16" spans="2:22">
      <c r="B16" s="1" t="s">
        <v>443</v>
      </c>
      <c r="G16">
        <f t="shared" si="7"/>
        <v>4</v>
      </c>
      <c r="H16">
        <v>2</v>
      </c>
      <c r="I16">
        <f t="shared" si="4"/>
        <v>49</v>
      </c>
      <c r="J16">
        <f t="shared" si="0"/>
        <v>14</v>
      </c>
      <c r="K16" t="str" cm="1">
        <f t="array" aca="1" ref="K16" ca="1">RIGHT(INDIRECT("B"&amp;I16),9)</f>
        <v xml:space="preserve"> 0.037739</v>
      </c>
      <c r="L16" t="str" cm="1">
        <f t="array" aca="1" ref="L16" ca="1">RIGHT(INDIRECT("D"&amp;I16+1),9)</f>
        <v xml:space="preserve">  0.96226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'Ifw']</v>
      </c>
      <c r="P16">
        <f t="shared" si="1"/>
        <v>14</v>
      </c>
      <c r="Q16" s="6" t="str">
        <f t="shared" ca="1" si="5"/>
        <v>Ifw</v>
      </c>
      <c r="R16">
        <f t="shared" ca="1" si="2"/>
        <v>3.7739000000000002E-2</v>
      </c>
      <c r="S16">
        <f t="shared" ca="1" si="2"/>
        <v>0.96226</v>
      </c>
      <c r="T16">
        <f t="shared" ca="1" si="3"/>
        <v>1</v>
      </c>
      <c r="U16">
        <f t="shared" ca="1" si="6"/>
        <v>0</v>
      </c>
      <c r="V16">
        <f t="shared" ca="1" si="6"/>
        <v>0</v>
      </c>
    </row>
    <row r="17" spans="2:22">
      <c r="B17" s="1" t="s">
        <v>21</v>
      </c>
      <c r="C17" t="s">
        <v>22</v>
      </c>
      <c r="D17" t="s">
        <v>707</v>
      </c>
      <c r="G17">
        <f t="shared" si="7"/>
        <v>3</v>
      </c>
      <c r="H17">
        <v>2</v>
      </c>
      <c r="I17">
        <f t="shared" si="4"/>
        <v>52</v>
      </c>
      <c r="J17">
        <f t="shared" si="0"/>
        <v>15</v>
      </c>
      <c r="K17" t="str" cm="1">
        <f t="array" aca="1" ref="K17" ca="1">RIGHT(INDIRECT("B"&amp;I17),9)</f>
        <v xml:space="preserve"> 0.039236</v>
      </c>
      <c r="L17" t="str" cm="1">
        <f t="array" aca="1" ref="L17" ca="1">RIGHT(INDIRECT("D"&amp;I17+1),9)</f>
        <v xml:space="preserve"> 0.960514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'Ea']</v>
      </c>
      <c r="P17">
        <f t="shared" si="1"/>
        <v>15</v>
      </c>
      <c r="Q17" s="6" t="str">
        <f t="shared" ca="1" si="5"/>
        <v>Ea</v>
      </c>
      <c r="R17">
        <f t="shared" ca="1" si="2"/>
        <v>3.9236E-2</v>
      </c>
      <c r="S17">
        <f t="shared" ca="1" si="2"/>
        <v>0.96051399999999998</v>
      </c>
      <c r="T17">
        <f t="shared" ca="1" si="3"/>
        <v>1</v>
      </c>
      <c r="U17">
        <f t="shared" ca="1" si="6"/>
        <v>2.2454999999999975E-3</v>
      </c>
      <c r="V17">
        <f t="shared" ca="1" si="6"/>
        <v>-5.8809645000000793E-6</v>
      </c>
    </row>
    <row r="18" spans="2:22">
      <c r="B18" s="1" t="s">
        <v>24</v>
      </c>
      <c r="C18" t="s">
        <v>22</v>
      </c>
      <c r="D18">
        <v>-1</v>
      </c>
      <c r="G18">
        <f t="shared" si="7"/>
        <v>3</v>
      </c>
      <c r="H18">
        <v>3</v>
      </c>
      <c r="I18">
        <f t="shared" si="4"/>
        <v>55</v>
      </c>
      <c r="J18">
        <f t="shared" si="0"/>
        <v>16</v>
      </c>
      <c r="K18" t="str" cm="1">
        <f t="array" aca="1" ref="K18" ca="1">RIGHT(INDIRECT("B"&amp;I18),9)</f>
        <v xml:space="preserve"> 0.039236</v>
      </c>
      <c r="L18" t="str" cm="1">
        <f t="array" aca="1" ref="L18" ca="1">RIGHT(INDIRECT("D"&amp;I18+1),9)</f>
        <v xml:space="preserve"> 0.960514</v>
      </c>
      <c r="M18" cm="1">
        <f t="array" aca="1" ref="M18" ca="1">INDIRECT("D"&amp;I18+2)</f>
        <v>1</v>
      </c>
      <c r="N18" t="str" cm="1">
        <f t="array" aca="1" ref="N18" ca="1">INDIRECT(IF(H18=2,"E","B")&amp;I18+H18)</f>
        <v xml:space="preserve">        'VFrootbody']</v>
      </c>
      <c r="P18">
        <f t="shared" si="1"/>
        <v>16</v>
      </c>
      <c r="Q18" s="6" t="str">
        <f t="shared" ca="1" si="5"/>
        <v>VFrootbody</v>
      </c>
      <c r="R18">
        <f t="shared" ca="1" si="2"/>
        <v>3.9236E-2</v>
      </c>
      <c r="S18">
        <f t="shared" ca="1" si="2"/>
        <v>0.96051399999999998</v>
      </c>
      <c r="T18">
        <f t="shared" ca="1" si="3"/>
        <v>1</v>
      </c>
      <c r="U18">
        <f t="shared" ca="1" si="6"/>
        <v>0</v>
      </c>
      <c r="V18">
        <f t="shared" ca="1" si="6"/>
        <v>0</v>
      </c>
    </row>
    <row r="19" spans="2:22">
      <c r="B19" s="1" t="s">
        <v>93</v>
      </c>
      <c r="G19">
        <f t="shared" si="7"/>
        <v>4</v>
      </c>
      <c r="H19">
        <v>3</v>
      </c>
      <c r="I19">
        <f t="shared" si="4"/>
        <v>59</v>
      </c>
      <c r="J19">
        <f t="shared" si="0"/>
        <v>17</v>
      </c>
      <c r="K19" t="str" cm="1">
        <f t="array" aca="1" ref="K19" ca="1">RIGHT(INDIRECT("B"&amp;I19),9)</f>
        <v xml:space="preserve"> 0.039236</v>
      </c>
      <c r="L19" t="str" cm="1">
        <f t="array" aca="1" ref="L19" ca="1">RIGHT(INDIRECT("D"&amp;I19+1),9)</f>
        <v xml:space="preserve"> 0.960514</v>
      </c>
      <c r="M19" cm="1">
        <f t="array" aca="1" ref="M19" ca="1">INDIRECT("D"&amp;I19+2)</f>
        <v>1</v>
      </c>
      <c r="N19" t="str" cm="1">
        <f t="array" aca="1" ref="N19" ca="1">INDIRECT(IF(H19=2,"E","B")&amp;I19+H19)</f>
        <v xml:space="preserve">        'froot_tip']</v>
      </c>
      <c r="P19">
        <f t="shared" si="1"/>
        <v>17</v>
      </c>
      <c r="Q19" s="6" t="str">
        <f t="shared" ca="1" si="5"/>
        <v>froot_tip</v>
      </c>
      <c r="R19">
        <f t="shared" ca="1" si="2"/>
        <v>3.9236E-2</v>
      </c>
      <c r="S19">
        <f t="shared" ca="1" si="2"/>
        <v>0.96051399999999998</v>
      </c>
      <c r="T19">
        <f t="shared" ca="1" si="3"/>
        <v>1</v>
      </c>
      <c r="U19">
        <f t="shared" ca="1" si="6"/>
        <v>0</v>
      </c>
      <c r="V19">
        <f t="shared" ca="1" si="6"/>
        <v>0</v>
      </c>
    </row>
    <row r="20" spans="2:22">
      <c r="B20" s="1" t="s">
        <v>444</v>
      </c>
      <c r="G20">
        <f t="shared" si="7"/>
        <v>4</v>
      </c>
      <c r="H20">
        <v>2</v>
      </c>
      <c r="I20">
        <f t="shared" si="4"/>
        <v>63</v>
      </c>
      <c r="J20">
        <f t="shared" si="0"/>
        <v>18</v>
      </c>
      <c r="K20" t="str" cm="1">
        <f t="array" aca="1" ref="K20" ca="1">RIGHT(INDIRECT("B"&amp;I20),9)</f>
        <v xml:space="preserve"> 0.039143</v>
      </c>
      <c r="L20" t="str" cm="1">
        <f t="array" aca="1" ref="L20" ca="1">RIGHT(INDIRECT("D"&amp;I20+1),9)</f>
        <v xml:space="preserve"> 0.960607</v>
      </c>
      <c r="M20" cm="1">
        <f t="array" aca="1" ref="M20" ca="1">INDIRECT("D"&amp;I20+2)</f>
        <v>1</v>
      </c>
      <c r="N20" t="str" cm="1">
        <f t="array" aca="1" ref="N20" ca="1">INDIRECT(IF(H20=2,"E","B")&amp;I20+H20)</f>
        <v xml:space="preserve"> 'Cs']</v>
      </c>
      <c r="P20">
        <f t="shared" si="1"/>
        <v>18</v>
      </c>
      <c r="Q20" s="6" t="str">
        <f t="shared" ca="1" si="5"/>
        <v>Cs</v>
      </c>
      <c r="R20">
        <f t="shared" ca="1" si="2"/>
        <v>3.9142999999999997E-2</v>
      </c>
      <c r="S20">
        <f t="shared" ca="1" si="2"/>
        <v>0.96060699999999999</v>
      </c>
      <c r="T20">
        <f t="shared" ca="1" si="3"/>
        <v>1</v>
      </c>
      <c r="U20">
        <f t="shared" ca="1" si="6"/>
        <v>-1.395000000000042E-4</v>
      </c>
      <c r="V20">
        <f t="shared" ca="1" si="6"/>
        <v>-1.9460250000002628E-8</v>
      </c>
    </row>
    <row r="21" spans="2:22">
      <c r="B21" s="1" t="s">
        <v>21</v>
      </c>
      <c r="C21" t="s">
        <v>22</v>
      </c>
      <c r="D21" t="s">
        <v>708</v>
      </c>
      <c r="G21">
        <f t="shared" si="7"/>
        <v>3</v>
      </c>
      <c r="H21">
        <v>3</v>
      </c>
      <c r="I21">
        <f t="shared" si="4"/>
        <v>66</v>
      </c>
      <c r="J21">
        <f t="shared" si="0"/>
        <v>19</v>
      </c>
      <c r="K21" t="str" cm="1">
        <f t="array" aca="1" ref="K21" ca="1">RIGHT(INDIRECT("B"&amp;I21),9)</f>
        <v xml:space="preserve"> 0.039143</v>
      </c>
      <c r="L21" t="str" cm="1">
        <f t="array" aca="1" ref="L21" ca="1">RIGHT(INDIRECT("D"&amp;I21+1),9)</f>
        <v xml:space="preserve"> 0.960607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       'pH_cyt']</v>
      </c>
      <c r="P21">
        <f t="shared" si="1"/>
        <v>19</v>
      </c>
      <c r="Q21" s="6" t="str">
        <f t="shared" ca="1" si="5"/>
        <v>pH_cyt</v>
      </c>
      <c r="R21">
        <f t="shared" ca="1" si="2"/>
        <v>3.9142999999999997E-2</v>
      </c>
      <c r="S21">
        <f t="shared" ca="1" si="2"/>
        <v>0.96060699999999999</v>
      </c>
      <c r="T21">
        <f t="shared" ca="1" si="3"/>
        <v>1</v>
      </c>
      <c r="U21">
        <f t="shared" ref="U21:V36" ca="1" si="8">T21*(R21-R20)/(2/3)</f>
        <v>0</v>
      </c>
      <c r="V21">
        <f t="shared" ca="1" si="8"/>
        <v>0</v>
      </c>
    </row>
    <row r="22" spans="2:22">
      <c r="B22" s="1" t="s">
        <v>24</v>
      </c>
      <c r="C22" t="s">
        <v>22</v>
      </c>
      <c r="D22">
        <v>-1</v>
      </c>
      <c r="E22" t="s">
        <v>34</v>
      </c>
      <c r="G22">
        <f t="shared" si="7"/>
        <v>4</v>
      </c>
      <c r="H22">
        <v>3</v>
      </c>
      <c r="I22">
        <f t="shared" si="4"/>
        <v>70</v>
      </c>
      <c r="J22">
        <f t="shared" si="0"/>
        <v>20</v>
      </c>
      <c r="K22" t="str" cm="1">
        <f t="array" aca="1" ref="K22" ca="1">RIGHT(INDIRECT("B"&amp;I22),9)</f>
        <v xml:space="preserve"> 0.039143</v>
      </c>
      <c r="L22" t="str" cm="1">
        <f t="array" aca="1" ref="L22" ca="1">RIGHT(INDIRECT("D"&amp;I22+1),9)</f>
        <v xml:space="preserve"> 0.960607</v>
      </c>
      <c r="M22" cm="1">
        <f t="array" aca="1" ref="M22" ca="1">INDIRECT("D"&amp;I22+2)</f>
        <v>-1</v>
      </c>
      <c r="N22" t="str" cm="1">
        <f t="array" aca="1" ref="N22" ca="1">INDIRECT(IF(H22=2,"E","B")&amp;I22+H22)</f>
        <v xml:space="preserve">        'Ytopsoil']</v>
      </c>
      <c r="P22">
        <f t="shared" si="1"/>
        <v>20</v>
      </c>
      <c r="Q22" s="6" t="str">
        <f t="shared" ca="1" si="5"/>
        <v>Ytopsoil</v>
      </c>
      <c r="R22">
        <f t="shared" ca="1" si="2"/>
        <v>3.9142999999999997E-2</v>
      </c>
      <c r="S22">
        <f t="shared" ca="1" si="2"/>
        <v>0.96060699999999999</v>
      </c>
      <c r="T22">
        <f t="shared" ca="1" si="3"/>
        <v>-1</v>
      </c>
      <c r="U22">
        <f t="shared" ca="1" si="8"/>
        <v>0</v>
      </c>
      <c r="V22">
        <f t="shared" ca="1" si="8"/>
        <v>0</v>
      </c>
    </row>
    <row r="23" spans="2:22">
      <c r="B23" s="1" t="s">
        <v>444</v>
      </c>
      <c r="G23">
        <f t="shared" si="7"/>
        <v>4</v>
      </c>
      <c r="H23">
        <v>3</v>
      </c>
      <c r="I23">
        <f t="shared" si="4"/>
        <v>74</v>
      </c>
      <c r="J23">
        <f t="shared" si="0"/>
        <v>21</v>
      </c>
      <c r="K23" t="str" cm="1">
        <f t="array" aca="1" ref="K23" ca="1">RIGHT(INDIRECT("B"&amp;I23),9)</f>
        <v xml:space="preserve"> 0.039143</v>
      </c>
      <c r="L23" t="str" cm="1">
        <f t="array" aca="1" ref="L23" ca="1">RIGHT(INDIRECT("D"&amp;I23+1),9)</f>
        <v xml:space="preserve"> 0.960607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       'VFrootcyl']</v>
      </c>
      <c r="P23">
        <f t="shared" si="1"/>
        <v>21</v>
      </c>
      <c r="Q23" s="6" t="str">
        <f t="shared" ca="1" si="5"/>
        <v>VFrootcyl</v>
      </c>
      <c r="R23">
        <f t="shared" ca="1" si="2"/>
        <v>3.9142999999999997E-2</v>
      </c>
      <c r="S23">
        <f t="shared" ca="1" si="2"/>
        <v>0.96060699999999999</v>
      </c>
      <c r="T23">
        <f t="shared" ca="1" si="3"/>
        <v>1</v>
      </c>
      <c r="U23">
        <f t="shared" ca="1" si="8"/>
        <v>0</v>
      </c>
      <c r="V23">
        <f t="shared" ca="1" si="8"/>
        <v>0</v>
      </c>
    </row>
    <row r="24" spans="2:22">
      <c r="B24" s="1" t="s">
        <v>21</v>
      </c>
      <c r="C24" t="s">
        <v>22</v>
      </c>
      <c r="D24" t="s">
        <v>708</v>
      </c>
      <c r="G24">
        <f t="shared" si="7"/>
        <v>4</v>
      </c>
      <c r="H24">
        <v>3</v>
      </c>
      <c r="I24">
        <f t="shared" si="4"/>
        <v>78</v>
      </c>
      <c r="J24">
        <f t="shared" si="0"/>
        <v>22</v>
      </c>
      <c r="K24" t="str" cm="1">
        <f t="array" aca="1" ref="K24" ca="1">RIGHT(INDIRECT("B"&amp;I24),9)</f>
        <v xml:space="preserve"> 0.039143</v>
      </c>
      <c r="L24" t="str" cm="1">
        <f t="array" aca="1" ref="L24" ca="1">RIGHT(INDIRECT("D"&amp;I24+1),9)</f>
        <v xml:space="preserve"> 0.960607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       'k_rd']</v>
      </c>
      <c r="P24">
        <f t="shared" si="1"/>
        <v>22</v>
      </c>
      <c r="Q24" s="6" t="str">
        <f t="shared" ca="1" si="5"/>
        <v>k_rd</v>
      </c>
      <c r="R24">
        <f t="shared" ca="1" si="2"/>
        <v>3.9142999999999997E-2</v>
      </c>
      <c r="S24">
        <f t="shared" ca="1" si="2"/>
        <v>0.96060699999999999</v>
      </c>
      <c r="T24">
        <f t="shared" ca="1" si="3"/>
        <v>-1</v>
      </c>
      <c r="U24">
        <f t="shared" ca="1" si="8"/>
        <v>0</v>
      </c>
      <c r="V24">
        <f t="shared" ca="1" si="8"/>
        <v>0</v>
      </c>
    </row>
    <row r="25" spans="2:22">
      <c r="B25" s="1" t="s">
        <v>24</v>
      </c>
      <c r="C25" t="s">
        <v>22</v>
      </c>
      <c r="D25">
        <v>-1</v>
      </c>
      <c r="G25">
        <f t="shared" si="7"/>
        <v>4</v>
      </c>
      <c r="H25">
        <v>3</v>
      </c>
      <c r="I25">
        <f t="shared" si="4"/>
        <v>82</v>
      </c>
      <c r="J25">
        <f t="shared" si="0"/>
        <v>23</v>
      </c>
      <c r="K25" t="str" cm="1">
        <f t="array" aca="1" ref="K25" ca="1">RIGHT(INDIRECT("B"&amp;I25),9)</f>
        <v xml:space="preserve"> 0.039143</v>
      </c>
      <c r="L25" t="str" cm="1">
        <f t="array" aca="1" ref="L25" ca="1">RIGHT(INDIRECT("D"&amp;I25+1),9)</f>
        <v xml:space="preserve"> 0.960607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       'U42']</v>
      </c>
      <c r="P25">
        <f t="shared" si="1"/>
        <v>23</v>
      </c>
      <c r="Q25" s="6" t="str">
        <f t="shared" ca="1" si="5"/>
        <v>U42</v>
      </c>
      <c r="R25">
        <f t="shared" ca="1" si="2"/>
        <v>3.9142999999999997E-2</v>
      </c>
      <c r="S25">
        <f t="shared" ca="1" si="2"/>
        <v>0.96060699999999999</v>
      </c>
      <c r="T25">
        <f t="shared" ca="1" si="3"/>
        <v>-1</v>
      </c>
      <c r="U25">
        <f t="shared" ca="1" si="8"/>
        <v>0</v>
      </c>
      <c r="V25">
        <f t="shared" ca="1" si="8"/>
        <v>0</v>
      </c>
    </row>
    <row r="26" spans="2:22">
      <c r="B26" s="1" t="s">
        <v>47</v>
      </c>
      <c r="G26">
        <f t="shared" si="7"/>
        <v>4</v>
      </c>
      <c r="H26">
        <v>3</v>
      </c>
      <c r="I26">
        <f t="shared" si="4"/>
        <v>86</v>
      </c>
      <c r="J26">
        <f t="shared" si="0"/>
        <v>24</v>
      </c>
      <c r="K26" t="str" cm="1">
        <f t="array" aca="1" ref="K26" ca="1">RIGHT(INDIRECT("B"&amp;I26),9)</f>
        <v xml:space="preserve"> 0.039143</v>
      </c>
      <c r="L26" t="str" cm="1">
        <f t="array" aca="1" ref="L26" ca="1">RIGHT(INDIRECT("D"&amp;I26+1),9)</f>
        <v xml:space="preserve"> 0.960607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       'Kn2']</v>
      </c>
      <c r="P26">
        <f t="shared" si="1"/>
        <v>24</v>
      </c>
      <c r="Q26" s="6" t="str">
        <f t="shared" ca="1" si="5"/>
        <v>Kn2</v>
      </c>
      <c r="R26">
        <f t="shared" ca="1" si="2"/>
        <v>3.9142999999999997E-2</v>
      </c>
      <c r="S26">
        <f t="shared" ca="1" si="2"/>
        <v>0.96060699999999999</v>
      </c>
      <c r="T26">
        <f t="shared" ca="1" si="3"/>
        <v>-1</v>
      </c>
      <c r="U26">
        <f t="shared" ca="1" si="8"/>
        <v>0</v>
      </c>
      <c r="V26">
        <f t="shared" ca="1" si="8"/>
        <v>0</v>
      </c>
    </row>
    <row r="27" spans="2:22">
      <c r="B27" s="1" t="s">
        <v>445</v>
      </c>
      <c r="G27">
        <f t="shared" si="7"/>
        <v>4</v>
      </c>
      <c r="H27">
        <v>3</v>
      </c>
      <c r="I27">
        <f t="shared" si="4"/>
        <v>90</v>
      </c>
      <c r="J27">
        <f t="shared" si="0"/>
        <v>25</v>
      </c>
      <c r="K27" t="str" cm="1">
        <f t="array" aca="1" ref="K27" ca="1">RIGHT(INDIRECT("B"&amp;I27),9)</f>
        <v xml:space="preserve"> 0.039143</v>
      </c>
      <c r="L27" t="str" cm="1">
        <f t="array" aca="1" ref="L27" ca="1">RIGHT(INDIRECT("D"&amp;I27+1),9)</f>
        <v xml:space="preserve"> 0.960607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       'kcw']</v>
      </c>
      <c r="P27">
        <f t="shared" si="1"/>
        <v>25</v>
      </c>
      <c r="Q27" s="6" t="str">
        <f t="shared" ca="1" si="5"/>
        <v>kcw</v>
      </c>
      <c r="R27">
        <f t="shared" ca="1" si="2"/>
        <v>3.9142999999999997E-2</v>
      </c>
      <c r="S27">
        <f t="shared" ca="1" si="2"/>
        <v>0.96060699999999999</v>
      </c>
      <c r="T27">
        <f t="shared" ca="1" si="3"/>
        <v>-1</v>
      </c>
      <c r="U27">
        <f t="shared" ca="1" si="8"/>
        <v>0</v>
      </c>
      <c r="V27">
        <f t="shared" ca="1" si="8"/>
        <v>0</v>
      </c>
    </row>
    <row r="28" spans="2:22">
      <c r="B28" s="1" t="s">
        <v>21</v>
      </c>
      <c r="C28" t="s">
        <v>22</v>
      </c>
      <c r="D28" t="s">
        <v>709</v>
      </c>
      <c r="G28">
        <f t="shared" si="7"/>
        <v>4</v>
      </c>
      <c r="H28">
        <v>3</v>
      </c>
      <c r="I28">
        <f t="shared" si="4"/>
        <v>94</v>
      </c>
      <c r="J28">
        <f t="shared" si="0"/>
        <v>26</v>
      </c>
      <c r="K28" t="str" cm="1">
        <f t="array" aca="1" ref="K28" ca="1">RIGHT(INDIRECT("B"&amp;I28),9)</f>
        <v xml:space="preserve"> 0.039143</v>
      </c>
      <c r="L28" t="str" cm="1">
        <f t="array" aca="1" ref="L28" ca="1">RIGHT(INDIRECT("D"&amp;I28+1),9)</f>
        <v xml:space="preserve"> 0.960607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       'EaAir']</v>
      </c>
      <c r="P28">
        <f t="shared" si="1"/>
        <v>26</v>
      </c>
      <c r="Q28" s="6" t="str">
        <f t="shared" ca="1" si="5"/>
        <v>EaAir</v>
      </c>
      <c r="R28">
        <f t="shared" ca="1" si="2"/>
        <v>3.9142999999999997E-2</v>
      </c>
      <c r="S28">
        <f t="shared" ca="1" si="2"/>
        <v>0.96060699999999999</v>
      </c>
      <c r="T28">
        <f t="shared" ca="1" si="3"/>
        <v>1</v>
      </c>
      <c r="U28">
        <f t="shared" ca="1" si="8"/>
        <v>0</v>
      </c>
      <c r="V28">
        <f t="shared" ca="1" si="8"/>
        <v>0</v>
      </c>
    </row>
    <row r="29" spans="2:22">
      <c r="B29" s="1" t="s">
        <v>24</v>
      </c>
      <c r="C29" t="s">
        <v>22</v>
      </c>
      <c r="D29">
        <v>1</v>
      </c>
      <c r="E29" t="s">
        <v>62</v>
      </c>
      <c r="G29">
        <f t="shared" si="7"/>
        <v>4</v>
      </c>
      <c r="H29">
        <v>3</v>
      </c>
      <c r="I29">
        <f t="shared" si="4"/>
        <v>98</v>
      </c>
      <c r="J29">
        <f t="shared" si="0"/>
        <v>27</v>
      </c>
      <c r="K29" t="str" cm="1">
        <f t="array" aca="1" ref="K29" ca="1">RIGHT(INDIRECT("B"&amp;I29),9)</f>
        <v xml:space="preserve"> 0.039143</v>
      </c>
      <c r="L29" t="str" cm="1">
        <f t="array" aca="1" ref="L29" ca="1">RIGHT(INDIRECT("D"&amp;I29+1),9)</f>
        <v xml:space="preserve"> 0.960607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       'f_apo']</v>
      </c>
      <c r="P29">
        <f t="shared" si="1"/>
        <v>27</v>
      </c>
      <c r="Q29" s="6" t="str">
        <f t="shared" ca="1" si="5"/>
        <v>f_apo</v>
      </c>
      <c r="R29">
        <f t="shared" ca="1" si="2"/>
        <v>3.9142999999999997E-2</v>
      </c>
      <c r="S29">
        <f t="shared" ca="1" si="2"/>
        <v>0.96060699999999999</v>
      </c>
      <c r="T29">
        <f t="shared" ca="1" si="3"/>
        <v>1</v>
      </c>
      <c r="U29">
        <f t="shared" ca="1" si="8"/>
        <v>0</v>
      </c>
      <c r="V29">
        <f t="shared" ca="1" si="8"/>
        <v>0</v>
      </c>
    </row>
    <row r="30" spans="2:22">
      <c r="B30" s="1" t="s">
        <v>445</v>
      </c>
      <c r="G30">
        <f t="shared" si="7"/>
        <v>4</v>
      </c>
      <c r="H30">
        <v>2</v>
      </c>
      <c r="I30">
        <f t="shared" si="4"/>
        <v>102</v>
      </c>
      <c r="J30">
        <f t="shared" si="0"/>
        <v>28</v>
      </c>
      <c r="K30" t="str" cm="1">
        <f t="array" aca="1" ref="K30" ca="1">RIGHT(INDIRECT("B"&amp;I30),9)</f>
        <v xml:space="preserve"> 0.039143</v>
      </c>
      <c r="L30" t="str" cm="1">
        <f t="array" aca="1" ref="L30" ca="1">RIGHT(INDIRECT("D"&amp;I30+1),9)</f>
        <v xml:space="preserve"> 0.960607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'kma']</v>
      </c>
      <c r="P30">
        <f t="shared" si="1"/>
        <v>28</v>
      </c>
      <c r="Q30" s="6" t="str">
        <f t="shared" ca="1" si="5"/>
        <v>kma</v>
      </c>
      <c r="R30">
        <f t="shared" ca="1" si="2"/>
        <v>3.9142999999999997E-2</v>
      </c>
      <c r="S30">
        <f t="shared" ca="1" si="2"/>
        <v>0.96060699999999999</v>
      </c>
      <c r="T30">
        <f t="shared" ca="1" si="3"/>
        <v>1</v>
      </c>
      <c r="U30">
        <f t="shared" ca="1" si="8"/>
        <v>0</v>
      </c>
      <c r="V30">
        <f t="shared" ca="1" si="8"/>
        <v>0</v>
      </c>
    </row>
    <row r="31" spans="2:22">
      <c r="B31" s="1" t="s">
        <v>21</v>
      </c>
      <c r="C31" t="s">
        <v>22</v>
      </c>
      <c r="D31" t="s">
        <v>709</v>
      </c>
      <c r="G31">
        <f t="shared" si="7"/>
        <v>3</v>
      </c>
      <c r="H31">
        <v>2</v>
      </c>
      <c r="I31">
        <f t="shared" si="4"/>
        <v>105</v>
      </c>
      <c r="J31">
        <f t="shared" si="0"/>
        <v>29</v>
      </c>
      <c r="K31" t="str" cm="1">
        <f t="array" aca="1" ref="K31" ca="1">RIGHT(INDIRECT("B"&amp;I31),9)</f>
        <v xml:space="preserve"> 0.039143</v>
      </c>
      <c r="L31" t="str" cm="1">
        <f t="array" aca="1" ref="L31" ca="1">RIGHT(INDIRECT("D"&amp;I31+1),9)</f>
        <v xml:space="preserve"> 0.960607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'kwe']</v>
      </c>
      <c r="P31">
        <f t="shared" si="1"/>
        <v>29</v>
      </c>
      <c r="Q31" s="6" t="str">
        <f t="shared" ca="1" si="5"/>
        <v>kwe</v>
      </c>
      <c r="R31">
        <f t="shared" ca="1" si="2"/>
        <v>3.9142999999999997E-2</v>
      </c>
      <c r="S31">
        <f t="shared" ca="1" si="2"/>
        <v>0.96060699999999999</v>
      </c>
      <c r="T31">
        <f t="shared" ca="1" si="3"/>
        <v>1</v>
      </c>
      <c r="U31">
        <f t="shared" ca="1" si="8"/>
        <v>0</v>
      </c>
      <c r="V31">
        <f t="shared" ca="1" si="8"/>
        <v>0</v>
      </c>
    </row>
    <row r="32" spans="2:22">
      <c r="B32" s="1" t="s">
        <v>24</v>
      </c>
      <c r="C32" t="s">
        <v>22</v>
      </c>
      <c r="D32">
        <v>-1</v>
      </c>
      <c r="G32">
        <f t="shared" si="7"/>
        <v>3</v>
      </c>
      <c r="H32">
        <v>3</v>
      </c>
      <c r="I32">
        <f t="shared" si="4"/>
        <v>108</v>
      </c>
      <c r="J32">
        <f t="shared" si="0"/>
        <v>30</v>
      </c>
      <c r="K32" t="str" cm="1">
        <f t="array" aca="1" ref="K32" ca="1">RIGHT(INDIRECT("B"&amp;I32),9)</f>
        <v xml:space="preserve"> 0.039143</v>
      </c>
      <c r="L32" t="str" cm="1">
        <f t="array" aca="1" ref="L32" ca="1">RIGHT(INDIRECT("D"&amp;I32+1),9)</f>
        <v xml:space="preserve"> 0.960607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       'lamb']</v>
      </c>
      <c r="P32">
        <f t="shared" si="1"/>
        <v>30</v>
      </c>
      <c r="Q32" s="6" t="str">
        <f t="shared" ca="1" si="5"/>
        <v>lamb</v>
      </c>
      <c r="R32">
        <f t="shared" ca="1" si="2"/>
        <v>3.9142999999999997E-2</v>
      </c>
      <c r="S32">
        <f t="shared" ca="1" si="2"/>
        <v>0.96060699999999999</v>
      </c>
      <c r="T32">
        <f t="shared" ca="1" si="3"/>
        <v>-1</v>
      </c>
      <c r="U32">
        <f t="shared" ca="1" si="8"/>
        <v>0</v>
      </c>
      <c r="V32">
        <f t="shared" ca="1" si="8"/>
        <v>0</v>
      </c>
    </row>
    <row r="33" spans="2:22">
      <c r="B33" s="1" t="s">
        <v>60</v>
      </c>
      <c r="G33">
        <f t="shared" si="7"/>
        <v>4</v>
      </c>
      <c r="H33">
        <v>3</v>
      </c>
      <c r="I33">
        <f t="shared" si="4"/>
        <v>112</v>
      </c>
      <c r="J33">
        <f t="shared" si="0"/>
        <v>31</v>
      </c>
      <c r="K33" t="str" cm="1">
        <f t="array" aca="1" ref="K33" ca="1">RIGHT(INDIRECT("B"&amp;I33),9)</f>
        <v xml:space="preserve"> 0.040949</v>
      </c>
      <c r="L33" t="str" cm="1">
        <f t="array" aca="1" ref="L33" ca="1">RIGHT(INDIRECT("D"&amp;I33+1),9)</f>
        <v xml:space="preserve"> 0.958801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       'Emax']</v>
      </c>
      <c r="P33">
        <f t="shared" si="1"/>
        <v>31</v>
      </c>
      <c r="Q33" s="6" t="str">
        <f t="shared" ca="1" si="5"/>
        <v>Emax</v>
      </c>
      <c r="R33">
        <f t="shared" ca="1" si="2"/>
        <v>4.0948999999999999E-2</v>
      </c>
      <c r="S33">
        <f t="shared" ca="1" si="2"/>
        <v>0.95880100000000001</v>
      </c>
      <c r="T33">
        <f t="shared" ca="1" si="3"/>
        <v>-1</v>
      </c>
      <c r="U33">
        <f t="shared" ca="1" si="8"/>
        <v>-2.7090000000000031E-3</v>
      </c>
      <c r="V33">
        <f t="shared" ca="1" si="8"/>
        <v>7.3386809999999037E-6</v>
      </c>
    </row>
    <row r="34" spans="2:22">
      <c r="B34" s="1" t="s">
        <v>446</v>
      </c>
      <c r="G34">
        <f t="shared" si="7"/>
        <v>4</v>
      </c>
      <c r="H34">
        <v>3</v>
      </c>
      <c r="I34">
        <f t="shared" si="4"/>
        <v>116</v>
      </c>
      <c r="J34">
        <f t="shared" si="0"/>
        <v>32</v>
      </c>
      <c r="K34" t="str" cm="1">
        <f t="array" aca="1" ref="K34" ca="1">RIGHT(INDIRECT("B"&amp;I34),9)</f>
        <v xml:space="preserve"> 0.040949</v>
      </c>
      <c r="L34" t="str" cm="1">
        <f t="array" aca="1" ref="L34" ca="1">RIGHT(INDIRECT("D"&amp;I34+1),9)</f>
        <v xml:space="preserve"> 0.958801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       'VFrootxylem']</v>
      </c>
      <c r="P34">
        <f t="shared" si="1"/>
        <v>32</v>
      </c>
      <c r="Q34" s="6" t="str">
        <f t="shared" ca="1" si="5"/>
        <v>VFrootxylem</v>
      </c>
      <c r="R34">
        <f t="shared" ca="1" si="2"/>
        <v>4.0948999999999999E-2</v>
      </c>
      <c r="S34">
        <f t="shared" ca="1" si="2"/>
        <v>0.95880100000000001</v>
      </c>
      <c r="T34">
        <f t="shared" ca="1" si="3"/>
        <v>-1</v>
      </c>
      <c r="U34">
        <f t="shared" ca="1" si="8"/>
        <v>0</v>
      </c>
      <c r="V34">
        <f t="shared" ca="1" si="8"/>
        <v>0</v>
      </c>
    </row>
    <row r="35" spans="2:22">
      <c r="B35" s="1" t="s">
        <v>21</v>
      </c>
      <c r="C35" t="s">
        <v>22</v>
      </c>
      <c r="D35" t="s">
        <v>710</v>
      </c>
      <c r="G35">
        <f t="shared" si="7"/>
        <v>4</v>
      </c>
      <c r="H35">
        <v>2</v>
      </c>
      <c r="I35">
        <f t="shared" si="4"/>
        <v>120</v>
      </c>
      <c r="J35">
        <f t="shared" si="0"/>
        <v>33</v>
      </c>
      <c r="K35" t="str" cm="1">
        <f t="array" aca="1" ref="K35" ca="1">RIGHT(INDIRECT("B"&amp;I35),9)</f>
        <v xml:space="preserve"> 0.040949</v>
      </c>
      <c r="L35" t="str" cm="1">
        <f t="array" aca="1" ref="L35" ca="1">RIGHT(INDIRECT("D"&amp;I35+1),9)</f>
        <v xml:space="preserve"> 0.958801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'Q']</v>
      </c>
      <c r="P35">
        <f t="shared" si="1"/>
        <v>33</v>
      </c>
      <c r="Q35" s="6" t="str">
        <f t="shared" ca="1" si="5"/>
        <v>Q</v>
      </c>
      <c r="R35">
        <f t="shared" ca="1" si="2"/>
        <v>4.0948999999999999E-2</v>
      </c>
      <c r="S35">
        <f t="shared" ca="1" si="2"/>
        <v>0.95880100000000001</v>
      </c>
      <c r="T35">
        <f t="shared" ca="1" si="3"/>
        <v>-1</v>
      </c>
      <c r="U35">
        <f t="shared" ca="1" si="8"/>
        <v>0</v>
      </c>
      <c r="V35">
        <f t="shared" ca="1" si="8"/>
        <v>0</v>
      </c>
    </row>
    <row r="36" spans="2:22">
      <c r="B36" s="1" t="s">
        <v>24</v>
      </c>
      <c r="C36" t="s">
        <v>22</v>
      </c>
      <c r="D36">
        <v>1</v>
      </c>
      <c r="G36">
        <f t="shared" si="7"/>
        <v>3</v>
      </c>
      <c r="H36">
        <v>3</v>
      </c>
      <c r="I36">
        <f t="shared" si="4"/>
        <v>123</v>
      </c>
      <c r="J36">
        <f t="shared" si="0"/>
        <v>34</v>
      </c>
      <c r="K36" t="str" cm="1">
        <f t="array" aca="1" ref="K36" ca="1">RIGHT(INDIRECT("B"&amp;I36),9)</f>
        <v xml:space="preserve"> 0.040949</v>
      </c>
      <c r="L36" t="str" cm="1">
        <f t="array" aca="1" ref="L36" ca="1">RIGHT(INDIRECT("D"&amp;I36+1),9)</f>
        <v xml:space="preserve"> 0.958801</v>
      </c>
      <c r="M36" cm="1">
        <f t="array" aca="1" ref="M36" ca="1">INDIRECT("D"&amp;I36+2)</f>
        <v>-1</v>
      </c>
      <c r="N36" t="str" cm="1">
        <f t="array" aca="1" ref="N36" ca="1">INDIRECT(IF(H36=2,"E","B")&amp;I36+H36)</f>
        <v xml:space="preserve">        'If_sw']</v>
      </c>
      <c r="P36">
        <f t="shared" si="1"/>
        <v>34</v>
      </c>
      <c r="Q36" s="6" t="str">
        <f t="shared" ca="1" si="5"/>
        <v>If_sw</v>
      </c>
      <c r="R36">
        <f t="shared" ca="1" si="2"/>
        <v>4.0948999999999999E-2</v>
      </c>
      <c r="S36">
        <f t="shared" ca="1" si="2"/>
        <v>0.95880100000000001</v>
      </c>
      <c r="T36">
        <f t="shared" ca="1" si="3"/>
        <v>-1</v>
      </c>
      <c r="U36">
        <f t="shared" ca="1" si="8"/>
        <v>0</v>
      </c>
      <c r="V36">
        <f t="shared" ca="1" si="8"/>
        <v>0</v>
      </c>
    </row>
    <row r="37" spans="2:22">
      <c r="B37" s="1" t="s">
        <v>67</v>
      </c>
      <c r="G37">
        <f t="shared" si="7"/>
        <v>4</v>
      </c>
      <c r="H37">
        <v>3</v>
      </c>
      <c r="I37">
        <f t="shared" si="4"/>
        <v>127</v>
      </c>
      <c r="J37">
        <f t="shared" si="0"/>
        <v>35</v>
      </c>
      <c r="K37" t="str" cm="1">
        <f t="array" aca="1" ref="K37" ca="1">RIGHT(INDIRECT("B"&amp;I37),9)</f>
        <v xml:space="preserve"> 0.040949</v>
      </c>
      <c r="L37" t="str" cm="1">
        <f t="array" aca="1" ref="L37" ca="1">RIGHT(INDIRECT("D"&amp;I37+1),9)</f>
        <v xml:space="preserve"> 0.958802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       'LAI']</v>
      </c>
      <c r="P37">
        <f t="shared" si="1"/>
        <v>35</v>
      </c>
      <c r="Q37" s="6" t="str">
        <f t="shared" ca="1" si="5"/>
        <v>LAI</v>
      </c>
      <c r="R37">
        <f t="shared" ca="1" si="2"/>
        <v>4.0948999999999999E-2</v>
      </c>
      <c r="S37">
        <f t="shared" ca="1" si="2"/>
        <v>0.95880200000000004</v>
      </c>
      <c r="T37">
        <f t="shared" ca="1" si="3"/>
        <v>-1</v>
      </c>
      <c r="U37">
        <f t="shared" ref="U37:V52" ca="1" si="9">T37*(R37-R36)/(2/3)</f>
        <v>0</v>
      </c>
      <c r="V37">
        <f t="shared" ca="1" si="9"/>
        <v>0</v>
      </c>
    </row>
    <row r="38" spans="2:22">
      <c r="B38" s="1" t="s">
        <v>447</v>
      </c>
      <c r="G38">
        <f t="shared" si="7"/>
        <v>4</v>
      </c>
      <c r="H38">
        <v>3</v>
      </c>
      <c r="I38">
        <f t="shared" si="4"/>
        <v>131</v>
      </c>
      <c r="J38">
        <f t="shared" si="0"/>
        <v>36</v>
      </c>
      <c r="K38" t="str" cm="1">
        <f t="array" aca="1" ref="K38" ca="1">RIGHT(INDIRECT("B"&amp;I38),9)</f>
        <v xml:space="preserve"> 0.219016</v>
      </c>
      <c r="L38" t="str" cm="1">
        <f t="array" aca="1" ref="L38" ca="1">RIGHT(INDIRECT("D"&amp;I38+1),9)</f>
        <v xml:space="preserve"> 0.780981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       'Koc']</v>
      </c>
      <c r="P38">
        <f t="shared" si="1"/>
        <v>36</v>
      </c>
      <c r="Q38" s="6" t="str">
        <f t="shared" ca="1" si="5"/>
        <v>Koc</v>
      </c>
      <c r="R38">
        <f t="shared" ca="1" si="2"/>
        <v>0.21901599999999999</v>
      </c>
      <c r="S38">
        <f t="shared" ca="1" si="2"/>
        <v>0.78098100000000004</v>
      </c>
      <c r="T38">
        <f t="shared" ca="1" si="3"/>
        <v>-1</v>
      </c>
      <c r="U38">
        <f t="shared" ca="1" si="9"/>
        <v>-0.26710049999999996</v>
      </c>
      <c r="V38">
        <f t="shared" ca="1" si="9"/>
        <v>7.1244117015749994E-2</v>
      </c>
    </row>
    <row r="39" spans="2:22">
      <c r="B39" s="1" t="s">
        <v>21</v>
      </c>
      <c r="C39" t="s">
        <v>22</v>
      </c>
      <c r="D39" t="s">
        <v>711</v>
      </c>
      <c r="G39">
        <f t="shared" si="7"/>
        <v>4</v>
      </c>
      <c r="H39">
        <v>2</v>
      </c>
      <c r="I39">
        <f t="shared" si="4"/>
        <v>135</v>
      </c>
      <c r="J39">
        <f t="shared" si="0"/>
        <v>37</v>
      </c>
      <c r="K39" t="str" cm="1">
        <f t="array" aca="1" ref="K39" ca="1">RIGHT(INDIRECT("B"&amp;I39),9)</f>
        <v xml:space="preserve"> 0.219016</v>
      </c>
      <c r="L39" t="str" cm="1">
        <f t="array" aca="1" ref="L39" ca="1">RIGHT(INDIRECT("D"&amp;I39+1),9)</f>
        <v xml:space="preserve"> 0.780981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'kmw']</v>
      </c>
      <c r="P39">
        <f t="shared" si="1"/>
        <v>37</v>
      </c>
      <c r="Q39" s="6" t="str">
        <f t="shared" ca="1" si="5"/>
        <v>kmw</v>
      </c>
      <c r="R39">
        <f t="shared" ca="1" si="2"/>
        <v>0.21901599999999999</v>
      </c>
      <c r="S39">
        <f t="shared" ca="1" si="2"/>
        <v>0.78098100000000004</v>
      </c>
      <c r="T39">
        <f t="shared" ca="1" si="3"/>
        <v>1</v>
      </c>
      <c r="U39">
        <f t="shared" ca="1" si="9"/>
        <v>0</v>
      </c>
      <c r="V39">
        <f t="shared" ca="1" si="9"/>
        <v>0</v>
      </c>
    </row>
    <row r="40" spans="2:22">
      <c r="B40" s="1" t="s">
        <v>24</v>
      </c>
      <c r="C40" t="s">
        <v>22</v>
      </c>
      <c r="D40">
        <v>1</v>
      </c>
      <c r="E40" t="s">
        <v>81</v>
      </c>
      <c r="G40">
        <f t="shared" si="7"/>
        <v>3</v>
      </c>
      <c r="H40">
        <v>3</v>
      </c>
      <c r="I40">
        <f t="shared" si="4"/>
        <v>138</v>
      </c>
      <c r="J40">
        <f t="shared" si="0"/>
        <v>38</v>
      </c>
      <c r="K40" t="str" cm="1">
        <f t="array" aca="1" ref="K40" ca="1">RIGHT(INDIRECT("B"&amp;I40),9)</f>
        <v xml:space="preserve"> 0.219016</v>
      </c>
      <c r="L40" t="str" cm="1">
        <f t="array" aca="1" ref="L40" ca="1">RIGHT(INDIRECT("D"&amp;I40+1),9)</f>
        <v xml:space="preserve"> 0.780981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       'Ilw']</v>
      </c>
      <c r="P40">
        <f t="shared" si="1"/>
        <v>38</v>
      </c>
      <c r="Q40" s="6" t="str">
        <f t="shared" ca="1" si="5"/>
        <v>Ilw</v>
      </c>
      <c r="R40">
        <f t="shared" ca="1" si="2"/>
        <v>0.21901599999999999</v>
      </c>
      <c r="S40">
        <f t="shared" ca="1" si="2"/>
        <v>0.78098100000000004</v>
      </c>
      <c r="T40">
        <f t="shared" ca="1" si="3"/>
        <v>-1</v>
      </c>
      <c r="U40">
        <f t="shared" ca="1" si="9"/>
        <v>0</v>
      </c>
      <c r="V40">
        <f t="shared" ca="1" si="9"/>
        <v>0</v>
      </c>
    </row>
    <row r="41" spans="2:22">
      <c r="B41" s="1" t="s">
        <v>447</v>
      </c>
      <c r="G41">
        <f t="shared" si="7"/>
        <v>4</v>
      </c>
      <c r="H41">
        <v>2</v>
      </c>
      <c r="I41">
        <f t="shared" si="4"/>
        <v>142</v>
      </c>
      <c r="J41">
        <f t="shared" si="0"/>
        <v>39</v>
      </c>
      <c r="K41" t="str" cm="1">
        <f t="array" aca="1" ref="K41" ca="1">RIGHT(INDIRECT("B"&amp;I41),9)</f>
        <v xml:space="preserve"> 0.219016</v>
      </c>
      <c r="L41" t="str" cm="1">
        <f t="array" aca="1" ref="L41" ca="1">RIGHT(INDIRECT("D"&amp;I41+1),9)</f>
        <v xml:space="preserve"> 0.780981</v>
      </c>
      <c r="M41" cm="1">
        <f t="array" aca="1" ref="M41" ca="1">INDIRECT("D"&amp;I41+2)</f>
        <v>1</v>
      </c>
      <c r="N41" t="str" cm="1">
        <f t="array" aca="1" ref="N41" ca="1">INDIRECT(IF(H41=2,"E","B")&amp;I41+H41)</f>
        <v xml:space="preserve"> 'Udx']</v>
      </c>
      <c r="P41">
        <f t="shared" si="1"/>
        <v>39</v>
      </c>
      <c r="Q41" s="6" t="str">
        <f t="shared" ca="1" si="5"/>
        <v>Udx</v>
      </c>
      <c r="R41">
        <f t="shared" ca="1" si="2"/>
        <v>0.21901599999999999</v>
      </c>
      <c r="S41">
        <f t="shared" ca="1" si="2"/>
        <v>0.78098100000000004</v>
      </c>
      <c r="T41">
        <f t="shared" ca="1" si="3"/>
        <v>1</v>
      </c>
      <c r="U41">
        <f t="shared" ca="1" si="9"/>
        <v>0</v>
      </c>
      <c r="V41">
        <f t="shared" ca="1" si="9"/>
        <v>0</v>
      </c>
    </row>
    <row r="42" spans="2:22">
      <c r="B42" s="1" t="s">
        <v>21</v>
      </c>
      <c r="C42" t="s">
        <v>22</v>
      </c>
      <c r="D42" t="s">
        <v>711</v>
      </c>
      <c r="G42">
        <f t="shared" si="7"/>
        <v>3</v>
      </c>
      <c r="H42">
        <v>2</v>
      </c>
      <c r="I42">
        <f t="shared" si="4"/>
        <v>145</v>
      </c>
      <c r="J42">
        <f t="shared" si="0"/>
        <v>40</v>
      </c>
      <c r="K42" t="str" cm="1">
        <f t="array" aca="1" ref="K42" ca="1">RIGHT(INDIRECT("B"&amp;I42),9)</f>
        <v xml:space="preserve"> 0.217191</v>
      </c>
      <c r="L42" t="str" cm="1">
        <f t="array" aca="1" ref="L42" ca="1">RIGHT(INDIRECT("D"&amp;I42+1),9)</f>
        <v xml:space="preserve"> 0.782807</v>
      </c>
      <c r="M42" cm="1">
        <f t="array" aca="1" ref="M42" ca="1">INDIRECT("D"&amp;I42+2)</f>
        <v>1</v>
      </c>
      <c r="N42" t="str" cm="1">
        <f t="array" aca="1" ref="N42" ca="1">INDIRECT(IF(H42=2,"E","B")&amp;I42+H42)</f>
        <v xml:space="preserve"> 'Kn']</v>
      </c>
      <c r="P42">
        <f t="shared" si="1"/>
        <v>40</v>
      </c>
      <c r="Q42" s="6" t="str">
        <f t="shared" ca="1" si="5"/>
        <v>Kn</v>
      </c>
      <c r="R42">
        <f t="shared" ca="1" si="2"/>
        <v>0.217191</v>
      </c>
      <c r="S42">
        <f t="shared" ca="1" si="2"/>
        <v>0.78280700000000003</v>
      </c>
      <c r="T42">
        <f t="shared" ca="1" si="3"/>
        <v>1</v>
      </c>
      <c r="U42">
        <f t="shared" ca="1" si="9"/>
        <v>-2.7374999999999899E-3</v>
      </c>
      <c r="V42">
        <f t="shared" ca="1" si="9"/>
        <v>-7.4980124999999492E-6</v>
      </c>
    </row>
    <row r="43" spans="2:22">
      <c r="B43" s="1" t="s">
        <v>24</v>
      </c>
      <c r="C43" t="s">
        <v>22</v>
      </c>
      <c r="D43">
        <v>1</v>
      </c>
      <c r="G43">
        <f t="shared" si="7"/>
        <v>3</v>
      </c>
      <c r="H43">
        <v>3</v>
      </c>
      <c r="I43">
        <f t="shared" si="4"/>
        <v>148</v>
      </c>
      <c r="J43">
        <f t="shared" si="0"/>
        <v>41</v>
      </c>
      <c r="K43" t="str" cm="1">
        <f t="array" aca="1" ref="K43" ca="1">RIGHT(INDIRECT("B"&amp;I43),9)</f>
        <v xml:space="preserve"> 0.217191</v>
      </c>
      <c r="L43" t="str" cm="1">
        <f t="array" aca="1" ref="L43" ca="1">RIGHT(INDIRECT("D"&amp;I43+1),9)</f>
        <v xml:space="preserve"> 0.782807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       'Rlf']</v>
      </c>
      <c r="P43">
        <f t="shared" si="1"/>
        <v>41</v>
      </c>
      <c r="Q43" s="6" t="str">
        <f t="shared" ca="1" si="5"/>
        <v>Rlf</v>
      </c>
      <c r="R43">
        <f t="shared" ca="1" si="2"/>
        <v>0.217191</v>
      </c>
      <c r="S43">
        <f t="shared" ca="1" si="2"/>
        <v>0.78280700000000003</v>
      </c>
      <c r="T43">
        <f t="shared" ca="1" si="3"/>
        <v>-1</v>
      </c>
      <c r="U43">
        <f t="shared" ca="1" si="9"/>
        <v>0</v>
      </c>
      <c r="V43">
        <f t="shared" ca="1" si="9"/>
        <v>0</v>
      </c>
    </row>
    <row r="44" spans="2:22">
      <c r="B44" s="1" t="s">
        <v>91</v>
      </c>
      <c r="G44">
        <f t="shared" si="7"/>
        <v>4</v>
      </c>
      <c r="H44">
        <v>3</v>
      </c>
      <c r="I44">
        <f t="shared" si="4"/>
        <v>152</v>
      </c>
      <c r="J44">
        <f t="shared" si="0"/>
        <v>42</v>
      </c>
      <c r="K44" t="str" cm="1">
        <f t="array" aca="1" ref="K44" ca="1">RIGHT(INDIRECT("B"&amp;I44),9)</f>
        <v xml:space="preserve"> 0.217191</v>
      </c>
      <c r="L44" t="str" cm="1">
        <f t="array" aca="1" ref="L44" ca="1">RIGHT(INDIRECT("D"&amp;I44+1),9)</f>
        <v xml:space="preserve"> 0.782808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       'k_sg']</v>
      </c>
      <c r="P44">
        <f t="shared" si="1"/>
        <v>42</v>
      </c>
      <c r="Q44" s="6" t="str">
        <f t="shared" ca="1" si="5"/>
        <v>k_sg</v>
      </c>
      <c r="R44">
        <f t="shared" ca="1" si="2"/>
        <v>0.217191</v>
      </c>
      <c r="S44">
        <f t="shared" ca="1" si="2"/>
        <v>0.78280799999999995</v>
      </c>
      <c r="T44">
        <f t="shared" ca="1" si="3"/>
        <v>-1</v>
      </c>
      <c r="U44">
        <f t="shared" ca="1" si="9"/>
        <v>0</v>
      </c>
      <c r="V44">
        <f t="shared" ca="1" si="9"/>
        <v>0</v>
      </c>
    </row>
    <row r="45" spans="2:22">
      <c r="B45" s="1" t="s">
        <v>447</v>
      </c>
      <c r="G45">
        <f t="shared" si="7"/>
        <v>4</v>
      </c>
      <c r="H45">
        <v>3</v>
      </c>
      <c r="I45">
        <f t="shared" si="4"/>
        <v>156</v>
      </c>
      <c r="J45">
        <f t="shared" si="0"/>
        <v>43</v>
      </c>
      <c r="K45" t="str" cm="1">
        <f t="array" aca="1" ref="K45" ca="1">RIGHT(INDIRECT("B"&amp;I45),9)</f>
        <v xml:space="preserve"> 0.223842</v>
      </c>
      <c r="L45" t="str" cm="1">
        <f t="array" aca="1" ref="L45" ca="1">RIGHT(INDIRECT("D"&amp;I45+1),9)</f>
        <v xml:space="preserve"> 0.776129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       'thetam']</v>
      </c>
      <c r="P45">
        <f t="shared" si="1"/>
        <v>43</v>
      </c>
      <c r="Q45" s="6" t="str">
        <f t="shared" ca="1" si="5"/>
        <v>thetam</v>
      </c>
      <c r="R45">
        <f t="shared" ca="1" si="2"/>
        <v>0.22384200000000001</v>
      </c>
      <c r="S45">
        <f t="shared" ca="1" si="2"/>
        <v>0.77612899999999996</v>
      </c>
      <c r="T45">
        <f t="shared" ca="1" si="3"/>
        <v>-1</v>
      </c>
      <c r="U45">
        <f t="shared" ca="1" si="9"/>
        <v>-9.976500000000027E-3</v>
      </c>
      <c r="V45">
        <f t="shared" ca="1" si="9"/>
        <v>9.9949565250000128E-5</v>
      </c>
    </row>
    <row r="46" spans="2:22">
      <c r="B46" s="1" t="s">
        <v>21</v>
      </c>
      <c r="C46" t="s">
        <v>22</v>
      </c>
      <c r="D46" t="s">
        <v>711</v>
      </c>
      <c r="G46">
        <f t="shared" si="7"/>
        <v>4</v>
      </c>
      <c r="H46">
        <v>3</v>
      </c>
      <c r="I46">
        <f t="shared" si="4"/>
        <v>160</v>
      </c>
      <c r="J46">
        <f t="shared" si="0"/>
        <v>44</v>
      </c>
      <c r="K46" t="str" cm="1">
        <f t="array" aca="1" ref="K46" ca="1">RIGHT(INDIRECT("B"&amp;I46),9)</f>
        <v xml:space="preserve"> 0.224508</v>
      </c>
      <c r="L46" t="str" cm="1">
        <f t="array" aca="1" ref="L46" ca="1">RIGHT(INDIRECT("D"&amp;I46+1),9)</f>
        <v xml:space="preserve"> 0.775463</v>
      </c>
      <c r="M46" cm="1">
        <f t="array" aca="1" ref="M46" ca="1">INDIRECT("D"&amp;I46+2)</f>
        <v>-1</v>
      </c>
      <c r="N46" t="str" cm="1">
        <f t="array" aca="1" ref="N46" ca="1">INDIRECT(IF(H46=2,"E","B")&amp;I46+H46)</f>
        <v xml:space="preserve">        'AF_soil']</v>
      </c>
      <c r="P46">
        <f t="shared" si="1"/>
        <v>44</v>
      </c>
      <c r="Q46" s="6" t="str">
        <f t="shared" ca="1" si="5"/>
        <v>AF_soil</v>
      </c>
      <c r="R46">
        <f t="shared" ca="1" si="2"/>
        <v>0.22450800000000001</v>
      </c>
      <c r="S46">
        <f t="shared" ca="1" si="2"/>
        <v>0.77546300000000001</v>
      </c>
      <c r="T46">
        <f t="shared" ca="1" si="3"/>
        <v>-1</v>
      </c>
      <c r="U46">
        <f t="shared" ca="1" si="9"/>
        <v>-9.9899999999999989E-4</v>
      </c>
      <c r="V46">
        <f t="shared" ca="1" si="9"/>
        <v>9.9800099999991661E-7</v>
      </c>
    </row>
    <row r="47" spans="2:22">
      <c r="B47" s="1" t="s">
        <v>24</v>
      </c>
      <c r="C47" t="s">
        <v>22</v>
      </c>
      <c r="D47">
        <v>-1</v>
      </c>
      <c r="G47">
        <f t="shared" si="7"/>
        <v>4</v>
      </c>
      <c r="H47">
        <v>3</v>
      </c>
      <c r="I47">
        <f t="shared" si="4"/>
        <v>164</v>
      </c>
      <c r="J47">
        <f t="shared" si="0"/>
        <v>45</v>
      </c>
      <c r="K47" t="str" cm="1">
        <f t="array" aca="1" ref="K47" ca="1">RIGHT(INDIRECT("B"&amp;I47),9)</f>
        <v xml:space="preserve"> 0.224735</v>
      </c>
      <c r="L47" t="str" cm="1">
        <f t="array" aca="1" ref="L47" ca="1">RIGHT(INDIRECT("D"&amp;I47+1),9)</f>
        <v xml:space="preserve"> 0.775236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       'Sfc']</v>
      </c>
      <c r="P47">
        <f t="shared" si="1"/>
        <v>45</v>
      </c>
      <c r="Q47" s="6" t="str">
        <f t="shared" ca="1" si="5"/>
        <v>Sfc</v>
      </c>
      <c r="R47">
        <f t="shared" ca="1" si="2"/>
        <v>0.22473499999999999</v>
      </c>
      <c r="S47">
        <f t="shared" ca="1" si="2"/>
        <v>0.77523600000000004</v>
      </c>
      <c r="T47">
        <f t="shared" ca="1" si="3"/>
        <v>-1</v>
      </c>
      <c r="U47">
        <f t="shared" ca="1" si="9"/>
        <v>-3.4049999999996583E-4</v>
      </c>
      <c r="V47">
        <f t="shared" ca="1" si="9"/>
        <v>1.1594024999997674E-7</v>
      </c>
    </row>
    <row r="48" spans="2:22">
      <c r="B48" s="1" t="s">
        <v>90</v>
      </c>
      <c r="G48">
        <f t="shared" si="7"/>
        <v>4</v>
      </c>
      <c r="H48">
        <v>2</v>
      </c>
      <c r="I48">
        <f t="shared" si="4"/>
        <v>168</v>
      </c>
      <c r="J48">
        <f t="shared" si="0"/>
        <v>46</v>
      </c>
      <c r="K48" t="str" cm="1">
        <f t="array" aca="1" ref="K48" ca="1">RIGHT(INDIRECT("B"&amp;I48),9)</f>
        <v xml:space="preserve"> 0.224735</v>
      </c>
      <c r="L48" t="str" cm="1">
        <f t="array" aca="1" ref="L48" ca="1">RIGHT(INDIRECT("D"&amp;I48+1),9)</f>
        <v xml:space="preserve"> 0.775236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'kxw']</v>
      </c>
      <c r="P48">
        <f t="shared" si="1"/>
        <v>46</v>
      </c>
      <c r="Q48" s="6" t="str">
        <f t="shared" ca="1" si="5"/>
        <v>kxw</v>
      </c>
      <c r="R48">
        <f t="shared" ca="1" si="2"/>
        <v>0.22473499999999999</v>
      </c>
      <c r="S48">
        <f t="shared" ca="1" si="2"/>
        <v>0.77523600000000004</v>
      </c>
      <c r="T48">
        <f t="shared" ca="1" si="3"/>
        <v>1</v>
      </c>
      <c r="U48">
        <f t="shared" ca="1" si="9"/>
        <v>0</v>
      </c>
      <c r="V48">
        <f t="shared" ca="1" si="9"/>
        <v>0</v>
      </c>
    </row>
    <row r="49" spans="2:22">
      <c r="B49" s="1" t="s">
        <v>447</v>
      </c>
      <c r="G49">
        <f t="shared" si="7"/>
        <v>3</v>
      </c>
      <c r="H49">
        <v>3</v>
      </c>
      <c r="I49">
        <f t="shared" si="4"/>
        <v>171</v>
      </c>
      <c r="J49">
        <f t="shared" si="0"/>
        <v>47</v>
      </c>
      <c r="K49" t="str" cm="1">
        <f t="array" aca="1" ref="K49" ca="1">RIGHT(INDIRECT("B"&amp;I49),9)</f>
        <v xml:space="preserve"> 0.224069</v>
      </c>
      <c r="L49" t="str" cm="1">
        <f t="array" aca="1" ref="L49" ca="1">RIGHT(INDIRECT("D"&amp;I49+1),9)</f>
        <v xml:space="preserve"> 0.775902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       'Ymob_immob']</v>
      </c>
      <c r="P49">
        <f t="shared" si="1"/>
        <v>47</v>
      </c>
      <c r="Q49" s="6" t="str">
        <f t="shared" ca="1" si="5"/>
        <v>Ymob_immob</v>
      </c>
      <c r="R49">
        <f t="shared" ca="1" si="2"/>
        <v>0.22406899999999999</v>
      </c>
      <c r="S49">
        <f t="shared" ca="1" si="2"/>
        <v>0.77590199999999998</v>
      </c>
      <c r="T49">
        <f t="shared" ca="1" si="3"/>
        <v>-1</v>
      </c>
      <c r="U49">
        <f t="shared" ca="1" si="9"/>
        <v>9.9899999999999989E-4</v>
      </c>
      <c r="V49">
        <f t="shared" ca="1" si="9"/>
        <v>9.9800099999991661E-7</v>
      </c>
    </row>
    <row r="50" spans="2:22">
      <c r="B50" s="1" t="s">
        <v>21</v>
      </c>
      <c r="C50" t="s">
        <v>22</v>
      </c>
      <c r="D50" t="s">
        <v>711</v>
      </c>
      <c r="G50">
        <f t="shared" si="7"/>
        <v>4</v>
      </c>
      <c r="H50">
        <v>3</v>
      </c>
      <c r="I50">
        <f t="shared" si="4"/>
        <v>175</v>
      </c>
      <c r="J50">
        <f t="shared" si="0"/>
        <v>48</v>
      </c>
      <c r="K50" t="str" cm="1">
        <f t="array" aca="1" ref="K50" ca="1">RIGHT(INDIRECT("B"&amp;I50),9)</f>
        <v xml:space="preserve"> 0.224069</v>
      </c>
      <c r="L50" t="str" cm="1">
        <f t="array" aca="1" ref="L50" ca="1">RIGHT(INDIRECT("D"&amp;I50+1),9)</f>
        <v xml:space="preserve"> 0.775902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'ksa']</v>
      </c>
      <c r="P50">
        <f t="shared" si="1"/>
        <v>48</v>
      </c>
      <c r="Q50" s="6" t="str">
        <f t="shared" ca="1" si="5"/>
        <v>ksa</v>
      </c>
      <c r="R50">
        <f t="shared" ca="1" si="2"/>
        <v>0.22406899999999999</v>
      </c>
      <c r="S50">
        <f t="shared" ca="1" si="2"/>
        <v>0.77590199999999998</v>
      </c>
      <c r="T50">
        <f t="shared" ca="1" si="3"/>
        <v>-1</v>
      </c>
      <c r="U50">
        <f t="shared" ca="1" si="9"/>
        <v>0</v>
      </c>
      <c r="V50">
        <f t="shared" ca="1" si="9"/>
        <v>0</v>
      </c>
    </row>
    <row r="51" spans="2:22">
      <c r="B51" s="1" t="s">
        <v>24</v>
      </c>
      <c r="C51" t="s">
        <v>22</v>
      </c>
      <c r="D51">
        <v>1</v>
      </c>
      <c r="E51" t="s">
        <v>208</v>
      </c>
      <c r="G51">
        <f t="shared" si="7"/>
        <v>4</v>
      </c>
      <c r="H51">
        <v>2</v>
      </c>
      <c r="I51">
        <f t="shared" si="4"/>
        <v>179</v>
      </c>
      <c r="J51">
        <f t="shared" si="0"/>
        <v>49</v>
      </c>
      <c r="K51" t="str" cm="1">
        <f t="array" aca="1" ref="K51" ca="1">RIGHT(INDIRECT("B"&amp;I51),9)</f>
        <v xml:space="preserve"> 0.224069</v>
      </c>
      <c r="L51" t="str" cm="1">
        <f t="array" aca="1" ref="L51" ca="1">RIGHT(INDIRECT("D"&amp;I51+1),9)</f>
        <v xml:space="preserve"> 0.775902</v>
      </c>
      <c r="M51" cm="1">
        <f t="array" aca="1" ref="M51" ca="1">INDIRECT("D"&amp;I51+2)</f>
        <v>1</v>
      </c>
      <c r="N51" t="str" cm="1">
        <f t="array" aca="1" ref="N51" ca="1">INDIRECT(IF(H51=2,"E","B")&amp;I51+H51)</f>
        <v xml:space="preserve"> 'Urx']</v>
      </c>
      <c r="P51">
        <f t="shared" si="1"/>
        <v>49</v>
      </c>
      <c r="Q51" s="6" t="str">
        <f t="shared" ca="1" si="5"/>
        <v>Urx</v>
      </c>
      <c r="R51">
        <f t="shared" ca="1" si="2"/>
        <v>0.22406899999999999</v>
      </c>
      <c r="S51">
        <f t="shared" ca="1" si="2"/>
        <v>0.77590199999999998</v>
      </c>
      <c r="T51">
        <f t="shared" ca="1" si="3"/>
        <v>1</v>
      </c>
      <c r="U51">
        <f t="shared" ca="1" si="9"/>
        <v>0</v>
      </c>
      <c r="V51">
        <f t="shared" ca="1" si="9"/>
        <v>0</v>
      </c>
    </row>
    <row r="52" spans="2:22">
      <c r="B52" s="1" t="s">
        <v>448</v>
      </c>
      <c r="G52">
        <f t="shared" si="7"/>
        <v>3</v>
      </c>
      <c r="H52">
        <v>3</v>
      </c>
      <c r="I52">
        <f t="shared" si="4"/>
        <v>182</v>
      </c>
      <c r="J52">
        <f t="shared" si="0"/>
        <v>50</v>
      </c>
      <c r="K52" t="str" cm="1">
        <f t="array" aca="1" ref="K52" ca="1">RIGHT(INDIRECT("B"&amp;I52),9)</f>
        <v xml:space="preserve"> 0.257611</v>
      </c>
      <c r="L52" t="str" cm="1">
        <f t="array" aca="1" ref="L52" ca="1">RIGHT(INDIRECT("D"&amp;I52+1),9)</f>
        <v xml:space="preserve">  0.74236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       'alpha']</v>
      </c>
      <c r="P52">
        <f t="shared" si="1"/>
        <v>50</v>
      </c>
      <c r="Q52" s="6" t="str">
        <f t="shared" ca="1" si="5"/>
        <v>alpha</v>
      </c>
      <c r="R52">
        <f t="shared" ca="1" si="2"/>
        <v>0.25761099999999998</v>
      </c>
      <c r="S52">
        <f t="shared" ca="1" si="2"/>
        <v>0.74236000000000002</v>
      </c>
      <c r="T52">
        <f t="shared" ca="1" si="3"/>
        <v>1</v>
      </c>
      <c r="U52">
        <f t="shared" ca="1" si="9"/>
        <v>5.0312999999999983E-2</v>
      </c>
      <c r="V52">
        <f t="shared" ca="1" si="9"/>
        <v>-2.5313979689999965E-3</v>
      </c>
    </row>
    <row r="53" spans="2:22">
      <c r="B53" s="1" t="s">
        <v>21</v>
      </c>
      <c r="C53" t="s">
        <v>22</v>
      </c>
      <c r="D53" t="s">
        <v>712</v>
      </c>
      <c r="G53">
        <f t="shared" si="7"/>
        <v>4</v>
      </c>
      <c r="H53">
        <v>3</v>
      </c>
      <c r="I53">
        <f t="shared" si="4"/>
        <v>186</v>
      </c>
      <c r="J53">
        <f t="shared" si="0"/>
        <v>51</v>
      </c>
      <c r="K53" t="str" cm="1">
        <f t="array" aca="1" ref="K53" ca="1">RIGHT(INDIRECT("B"&amp;I53),9)</f>
        <v xml:space="preserve"> 0.248142</v>
      </c>
      <c r="L53" t="str" cm="1">
        <f t="array" aca="1" ref="L53" ca="1">RIGHT(INDIRECT("D"&amp;I53+1),9)</f>
        <v xml:space="preserve"> 0.751829</v>
      </c>
      <c r="M53" cm="1">
        <f t="array" aca="1" ref="M53" ca="1">INDIRECT("D"&amp;I53+2)</f>
        <v>-1</v>
      </c>
      <c r="N53" t="str" cm="1">
        <f t="array" aca="1" ref="N53" ca="1">INDIRECT(IF(H53=2,"E","B")&amp;I53+H53)</f>
        <v xml:space="preserve">        'SoilHL']</v>
      </c>
      <c r="P53">
        <f t="shared" si="1"/>
        <v>51</v>
      </c>
      <c r="Q53" s="6" t="str">
        <f t="shared" ca="1" si="5"/>
        <v>SoilHL</v>
      </c>
      <c r="R53">
        <f t="shared" ca="1" si="2"/>
        <v>0.248142</v>
      </c>
      <c r="S53">
        <f t="shared" ca="1" si="2"/>
        <v>0.75182899999999997</v>
      </c>
      <c r="T53">
        <f t="shared" ca="1" si="3"/>
        <v>-1</v>
      </c>
      <c r="U53">
        <f t="shared" ref="U53:V59" ca="1" si="10">T53*(R53-R52)/(2/3)</f>
        <v>1.4203499999999966E-2</v>
      </c>
      <c r="V53">
        <f t="shared" ca="1" si="10"/>
        <v>2.0173941224999848E-4</v>
      </c>
    </row>
    <row r="54" spans="2:22">
      <c r="B54" s="1" t="s">
        <v>24</v>
      </c>
      <c r="C54" t="s">
        <v>22</v>
      </c>
      <c r="D54">
        <v>1</v>
      </c>
      <c r="E54" t="s">
        <v>135</v>
      </c>
      <c r="G54">
        <f t="shared" si="7"/>
        <v>4</v>
      </c>
      <c r="H54">
        <v>2</v>
      </c>
      <c r="I54">
        <f t="shared" si="4"/>
        <v>190</v>
      </c>
      <c r="J54">
        <f t="shared" si="0"/>
        <v>52</v>
      </c>
      <c r="K54" t="str" cm="1">
        <f t="array" aca="1" ref="K54" ca="1">RIGHT(INDIRECT("B"&amp;I54),9)</f>
        <v xml:space="preserve"> 0.248142</v>
      </c>
      <c r="L54" t="str" cm="1">
        <f t="array" aca="1" ref="L54" ca="1">RIGHT(INDIRECT("D"&amp;I54+1),9)</f>
        <v xml:space="preserve"> 0.751829</v>
      </c>
      <c r="M54" cm="1">
        <f t="array" aca="1" ref="M54" ca="1">INDIRECT("D"&amp;I54+2)</f>
        <v>1</v>
      </c>
      <c r="N54" t="str" cm="1">
        <f t="array" aca="1" ref="N54" ca="1">INDIRECT(IF(H54=2,"E","B")&amp;I54+H54)</f>
        <v xml:space="preserve"> 'Up']</v>
      </c>
      <c r="P54">
        <f t="shared" si="1"/>
        <v>52</v>
      </c>
      <c r="Q54" s="6" t="str">
        <f t="shared" ca="1" si="5"/>
        <v>Up</v>
      </c>
      <c r="R54">
        <f t="shared" ca="1" si="2"/>
        <v>0.248142</v>
      </c>
      <c r="S54">
        <f t="shared" ca="1" si="2"/>
        <v>0.75182899999999997</v>
      </c>
      <c r="T54">
        <f t="shared" ca="1" si="3"/>
        <v>1</v>
      </c>
      <c r="U54">
        <f t="shared" ca="1" si="10"/>
        <v>0</v>
      </c>
      <c r="V54">
        <f t="shared" ca="1" si="10"/>
        <v>0</v>
      </c>
    </row>
    <row r="55" spans="2:22">
      <c r="B55" s="1" t="s">
        <v>448</v>
      </c>
      <c r="G55">
        <f t="shared" si="7"/>
        <v>3</v>
      </c>
      <c r="H55">
        <v>3</v>
      </c>
      <c r="I55">
        <f t="shared" si="4"/>
        <v>193</v>
      </c>
      <c r="J55">
        <f t="shared" si="0"/>
        <v>53</v>
      </c>
      <c r="K55" t="str" cm="1">
        <f t="array" aca="1" ref="K55" ca="1">RIGHT(INDIRECT("B"&amp;I55),9)</f>
        <v xml:space="preserve"> 0.248142</v>
      </c>
      <c r="L55" t="str" cm="1">
        <f t="array" aca="1" ref="L55" ca="1">RIGHT(INDIRECT("D"&amp;I55+1),9)</f>
        <v xml:space="preserve">  0.75183</v>
      </c>
      <c r="M55" cm="1">
        <f t="array" aca="1" ref="M55" ca="1">INDIRECT("D"&amp;I55+2)</f>
        <v>1</v>
      </c>
      <c r="N55" t="str" cm="1">
        <f t="array" aca="1" ref="N55" ca="1">INDIRECT(IF(H55=2,"E","B")&amp;I55+H55)</f>
        <v xml:space="preserve">        'Aroot']</v>
      </c>
      <c r="P55">
        <f t="shared" si="1"/>
        <v>53</v>
      </c>
      <c r="Q55" s="6" t="str">
        <f t="shared" ca="1" si="5"/>
        <v>Aroot</v>
      </c>
      <c r="R55">
        <f t="shared" ca="1" si="2"/>
        <v>0.248142</v>
      </c>
      <c r="S55">
        <f t="shared" ca="1" si="2"/>
        <v>0.75183</v>
      </c>
      <c r="T55">
        <f t="shared" ca="1" si="3"/>
        <v>1</v>
      </c>
      <c r="U55">
        <f t="shared" ca="1" si="10"/>
        <v>0</v>
      </c>
      <c r="V55">
        <f t="shared" ca="1" si="10"/>
        <v>0</v>
      </c>
    </row>
    <row r="56" spans="2:22">
      <c r="B56" s="1" t="s">
        <v>21</v>
      </c>
      <c r="C56" t="s">
        <v>22</v>
      </c>
      <c r="D56" t="s">
        <v>712</v>
      </c>
      <c r="G56">
        <f t="shared" si="7"/>
        <v>4</v>
      </c>
      <c r="H56">
        <v>2</v>
      </c>
      <c r="I56">
        <f t="shared" si="4"/>
        <v>197</v>
      </c>
      <c r="J56">
        <f t="shared" si="0"/>
        <v>54</v>
      </c>
      <c r="K56" t="str" cm="1">
        <f t="array" aca="1" ref="K56" ca="1">RIGHT(INDIRECT("B"&amp;I56),9)</f>
        <v xml:space="preserve">  0.24932</v>
      </c>
      <c r="L56" t="str" cm="1">
        <f t="array" aca="1" ref="L56" ca="1">RIGHT(INDIRECT("D"&amp;I56+1),9)</f>
        <v xml:space="preserve"> 0.750651</v>
      </c>
      <c r="M56" cm="1">
        <f t="array" aca="1" ref="M56" ca="1">INDIRECT("D"&amp;I56+2)</f>
        <v>-1</v>
      </c>
      <c r="N56" t="str" cm="1">
        <f t="array" aca="1" ref="N56" ca="1">INDIRECT(IF(H56=2,"E","B")&amp;I56+H56)</f>
        <v xml:space="preserve"> 'Ss']</v>
      </c>
      <c r="P56">
        <f t="shared" si="1"/>
        <v>54</v>
      </c>
      <c r="Q56" s="6" t="str">
        <f t="shared" ca="1" si="5"/>
        <v>Ss</v>
      </c>
      <c r="R56">
        <f t="shared" ca="1" si="2"/>
        <v>0.24932000000000001</v>
      </c>
      <c r="S56">
        <f t="shared" ca="1" si="2"/>
        <v>0.75065099999999996</v>
      </c>
      <c r="T56">
        <f t="shared" ca="1" si="3"/>
        <v>-1</v>
      </c>
      <c r="U56">
        <f t="shared" ca="1" si="10"/>
        <v>-1.7670000000000186E-3</v>
      </c>
      <c r="V56">
        <f t="shared" ca="1" si="10"/>
        <v>3.1249395000001419E-6</v>
      </c>
    </row>
    <row r="57" spans="2:22">
      <c r="B57" s="1" t="s">
        <v>24</v>
      </c>
      <c r="C57" t="s">
        <v>22</v>
      </c>
      <c r="D57">
        <v>1</v>
      </c>
      <c r="G57">
        <f t="shared" si="7"/>
        <v>3</v>
      </c>
      <c r="H57">
        <v>2</v>
      </c>
      <c r="I57">
        <f t="shared" si="4"/>
        <v>200</v>
      </c>
      <c r="J57">
        <f t="shared" si="0"/>
        <v>55</v>
      </c>
      <c r="K57" t="str" cm="1">
        <f t="array" aca="1" ref="K57" ca="1">RIGHT(INDIRECT("B"&amp;I57),9)</f>
        <v xml:space="preserve"> 0.246432</v>
      </c>
      <c r="L57" t="str" cm="1">
        <f t="array" aca="1" ref="L57" ca="1">RIGHT(INDIRECT("D"&amp;I57+1),9)</f>
        <v xml:space="preserve"> 0.753539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'Cd']</v>
      </c>
      <c r="P57">
        <f t="shared" si="1"/>
        <v>55</v>
      </c>
      <c r="Q57" s="6" t="str">
        <f t="shared" ca="1" si="5"/>
        <v>Cd</v>
      </c>
      <c r="R57">
        <f t="shared" ca="1" si="2"/>
        <v>0.24643200000000001</v>
      </c>
      <c r="S57">
        <f t="shared" ca="1" si="2"/>
        <v>0.75353899999999996</v>
      </c>
      <c r="T57">
        <f t="shared" ca="1" si="3"/>
        <v>-1</v>
      </c>
      <c r="U57">
        <f t="shared" ca="1" si="10"/>
        <v>4.3320000000000025E-3</v>
      </c>
      <c r="V57">
        <f t="shared" ca="1" si="10"/>
        <v>1.8766224000000023E-5</v>
      </c>
    </row>
    <row r="58" spans="2:22">
      <c r="B58" s="1" t="s">
        <v>37</v>
      </c>
      <c r="G58">
        <f t="shared" si="7"/>
        <v>3</v>
      </c>
      <c r="H58">
        <v>3</v>
      </c>
      <c r="I58">
        <f t="shared" si="4"/>
        <v>203</v>
      </c>
      <c r="J58">
        <f t="shared" si="0"/>
        <v>56</v>
      </c>
      <c r="K58" t="str" cm="1">
        <f t="array" aca="1" ref="K58" ca="1">RIGHT(INDIRECT("B"&amp;I58),9)</f>
        <v xml:space="preserve"> 0.246432</v>
      </c>
      <c r="L58" t="str" cm="1">
        <f t="array" aca="1" ref="L58" ca="1">RIGHT(INDIRECT("D"&amp;I58+1),9)</f>
        <v xml:space="preserve"> 0.753539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       'OHConc']</v>
      </c>
      <c r="P58">
        <f t="shared" si="1"/>
        <v>56</v>
      </c>
      <c r="Q58" s="6" t="str">
        <f t="shared" ca="1" si="5"/>
        <v>OHConc</v>
      </c>
      <c r="R58">
        <f t="shared" ca="1" si="2"/>
        <v>0.24643200000000001</v>
      </c>
      <c r="S58">
        <f t="shared" ca="1" si="2"/>
        <v>0.75353899999999996</v>
      </c>
      <c r="T58">
        <f t="shared" ca="1" si="3"/>
        <v>-1</v>
      </c>
      <c r="U58">
        <f t="shared" ca="1" si="10"/>
        <v>0</v>
      </c>
      <c r="V58">
        <f t="shared" ca="1" si="10"/>
        <v>0</v>
      </c>
    </row>
    <row r="59" spans="2:22">
      <c r="B59" s="1" t="s">
        <v>448</v>
      </c>
      <c r="G59">
        <f t="shared" si="7"/>
        <v>4</v>
      </c>
      <c r="H59">
        <v>2</v>
      </c>
      <c r="I59">
        <f t="shared" si="4"/>
        <v>207</v>
      </c>
      <c r="J59">
        <f t="shared" si="0"/>
        <v>57</v>
      </c>
      <c r="K59" t="str" cm="1">
        <f t="array" aca="1" ref="K59" ca="1">RIGHT(INDIRECT("B"&amp;I59),9)</f>
        <v xml:space="preserve"> 0.413246</v>
      </c>
      <c r="L59" t="str" cm="1">
        <f t="array" aca="1" ref="L59" ca="1">RIGHT(INDIRECT("D"&amp;I59+1),9)</f>
        <v xml:space="preserve"> 0.586727</v>
      </c>
      <c r="M59" cm="1">
        <f t="array" aca="1" ref="M59" ca="1">INDIRECT("D"&amp;I59+2)</f>
        <v>-1</v>
      </c>
      <c r="N59" t="str" cm="1">
        <f t="array" aca="1" ref="N59" ca="1">INDIRECT(IF(H59=2,"E","B")&amp;I59+H59)</f>
        <v xml:space="preserve"> 'Kf']]</v>
      </c>
      <c r="P59">
        <f t="shared" si="1"/>
        <v>57</v>
      </c>
      <c r="Q59" s="6" t="str">
        <f t="shared" ca="1" si="5"/>
        <v>Kf</v>
      </c>
      <c r="R59">
        <f t="shared" ca="1" si="2"/>
        <v>0.413246</v>
      </c>
      <c r="S59">
        <f t="shared" ca="1" si="2"/>
        <v>0.586727</v>
      </c>
      <c r="T59">
        <f t="shared" ca="1" si="3"/>
        <v>-1</v>
      </c>
      <c r="U59">
        <f t="shared" ca="1" si="10"/>
        <v>-0.25022100000000003</v>
      </c>
      <c r="V59">
        <f t="shared" ca="1" si="10"/>
        <v>6.2609798177999998E-2</v>
      </c>
    </row>
    <row r="60" spans="2:22">
      <c r="B60" s="1" t="s">
        <v>21</v>
      </c>
      <c r="C60" t="s">
        <v>22</v>
      </c>
      <c r="D60" t="s">
        <v>712</v>
      </c>
    </row>
    <row r="61" spans="2:22">
      <c r="B61" s="1" t="s">
        <v>24</v>
      </c>
      <c r="C61" t="s">
        <v>22</v>
      </c>
      <c r="D61">
        <v>1</v>
      </c>
    </row>
    <row r="62" spans="2:22">
      <c r="B62" s="1" t="s">
        <v>28</v>
      </c>
    </row>
    <row r="63" spans="2:22">
      <c r="B63" s="1" t="s">
        <v>449</v>
      </c>
    </row>
    <row r="64" spans="2:22">
      <c r="B64" s="1" t="s">
        <v>21</v>
      </c>
      <c r="C64" t="s">
        <v>22</v>
      </c>
      <c r="D64" t="s">
        <v>713</v>
      </c>
    </row>
    <row r="65" spans="2:5">
      <c r="B65" s="1" t="s">
        <v>24</v>
      </c>
      <c r="C65" t="s">
        <v>22</v>
      </c>
      <c r="D65">
        <v>1</v>
      </c>
      <c r="E65" t="s">
        <v>43</v>
      </c>
    </row>
    <row r="66" spans="2:5">
      <c r="B66" s="1" t="s">
        <v>449</v>
      </c>
    </row>
    <row r="67" spans="2:5">
      <c r="B67" s="1" t="s">
        <v>21</v>
      </c>
      <c r="C67" t="s">
        <v>22</v>
      </c>
      <c r="D67" t="s">
        <v>713</v>
      </c>
    </row>
    <row r="68" spans="2:5">
      <c r="B68" s="1" t="s">
        <v>24</v>
      </c>
      <c r="C68" t="s">
        <v>22</v>
      </c>
      <c r="D68">
        <v>1</v>
      </c>
    </row>
    <row r="69" spans="2:5">
      <c r="B69" s="1" t="s">
        <v>55</v>
      </c>
    </row>
    <row r="70" spans="2:5">
      <c r="B70" s="1" t="s">
        <v>449</v>
      </c>
    </row>
    <row r="71" spans="2:5">
      <c r="B71" s="1" t="s">
        <v>21</v>
      </c>
      <c r="C71" t="s">
        <v>22</v>
      </c>
      <c r="D71" t="s">
        <v>713</v>
      </c>
    </row>
    <row r="72" spans="2:5">
      <c r="B72" s="1" t="s">
        <v>24</v>
      </c>
      <c r="C72" t="s">
        <v>22</v>
      </c>
      <c r="D72">
        <v>-1</v>
      </c>
    </row>
    <row r="73" spans="2:5">
      <c r="B73" s="1" t="s">
        <v>83</v>
      </c>
    </row>
    <row r="74" spans="2:5">
      <c r="B74" s="1" t="s">
        <v>449</v>
      </c>
    </row>
    <row r="75" spans="2:5">
      <c r="B75" s="1" t="s">
        <v>21</v>
      </c>
      <c r="C75" t="s">
        <v>22</v>
      </c>
      <c r="D75" t="s">
        <v>713</v>
      </c>
    </row>
    <row r="76" spans="2:5">
      <c r="B76" s="1" t="s">
        <v>24</v>
      </c>
      <c r="C76" t="s">
        <v>22</v>
      </c>
      <c r="D76">
        <v>1</v>
      </c>
    </row>
    <row r="77" spans="2:5">
      <c r="B77" s="1" t="s">
        <v>79</v>
      </c>
    </row>
    <row r="78" spans="2:5">
      <c r="B78" s="1" t="s">
        <v>449</v>
      </c>
    </row>
    <row r="79" spans="2:5">
      <c r="B79" s="1" t="s">
        <v>21</v>
      </c>
      <c r="C79" t="s">
        <v>22</v>
      </c>
      <c r="D79" t="s">
        <v>713</v>
      </c>
    </row>
    <row r="80" spans="2:5">
      <c r="B80" s="1" t="s">
        <v>24</v>
      </c>
      <c r="C80" t="s">
        <v>22</v>
      </c>
      <c r="D80">
        <v>-1</v>
      </c>
    </row>
    <row r="81" spans="2:4">
      <c r="B81" s="1" t="s">
        <v>56</v>
      </c>
    </row>
    <row r="82" spans="2:4">
      <c r="B82" s="1" t="s">
        <v>449</v>
      </c>
    </row>
    <row r="83" spans="2:4">
      <c r="B83" s="1" t="s">
        <v>21</v>
      </c>
      <c r="C83" t="s">
        <v>22</v>
      </c>
      <c r="D83" t="s">
        <v>713</v>
      </c>
    </row>
    <row r="84" spans="2:4">
      <c r="B84" s="1" t="s">
        <v>24</v>
      </c>
      <c r="C84" t="s">
        <v>22</v>
      </c>
      <c r="D84">
        <v>-1</v>
      </c>
    </row>
    <row r="85" spans="2:4">
      <c r="B85" s="1" t="s">
        <v>82</v>
      </c>
    </row>
    <row r="86" spans="2:4">
      <c r="B86" s="1" t="s">
        <v>449</v>
      </c>
    </row>
    <row r="87" spans="2:4">
      <c r="B87" s="1" t="s">
        <v>21</v>
      </c>
      <c r="C87" t="s">
        <v>22</v>
      </c>
      <c r="D87" t="s">
        <v>713</v>
      </c>
    </row>
    <row r="88" spans="2:4">
      <c r="B88" s="1" t="s">
        <v>24</v>
      </c>
      <c r="C88" t="s">
        <v>22</v>
      </c>
      <c r="D88">
        <v>-1</v>
      </c>
    </row>
    <row r="89" spans="2:4">
      <c r="B89" s="1" t="s">
        <v>306</v>
      </c>
    </row>
    <row r="90" spans="2:4">
      <c r="B90" s="1" t="s">
        <v>449</v>
      </c>
    </row>
    <row r="91" spans="2:4">
      <c r="B91" s="1" t="s">
        <v>21</v>
      </c>
      <c r="C91" t="s">
        <v>22</v>
      </c>
      <c r="D91" t="s">
        <v>713</v>
      </c>
    </row>
    <row r="92" spans="2:4">
      <c r="B92" s="1" t="s">
        <v>24</v>
      </c>
      <c r="C92" t="s">
        <v>22</v>
      </c>
      <c r="D92">
        <v>-1</v>
      </c>
    </row>
    <row r="93" spans="2:4">
      <c r="B93" s="1" t="s">
        <v>51</v>
      </c>
    </row>
    <row r="94" spans="2:4">
      <c r="B94" s="1" t="s">
        <v>449</v>
      </c>
    </row>
    <row r="95" spans="2:4">
      <c r="B95" s="1" t="s">
        <v>21</v>
      </c>
      <c r="C95" t="s">
        <v>22</v>
      </c>
      <c r="D95" t="s">
        <v>713</v>
      </c>
    </row>
    <row r="96" spans="2:4">
      <c r="B96" s="1" t="s">
        <v>24</v>
      </c>
      <c r="C96" t="s">
        <v>22</v>
      </c>
      <c r="D96">
        <v>1</v>
      </c>
    </row>
    <row r="97" spans="2:5">
      <c r="B97" s="1" t="s">
        <v>26</v>
      </c>
    </row>
    <row r="98" spans="2:5">
      <c r="B98" s="1" t="s">
        <v>449</v>
      </c>
    </row>
    <row r="99" spans="2:5">
      <c r="B99" s="1" t="s">
        <v>21</v>
      </c>
      <c r="C99" t="s">
        <v>22</v>
      </c>
      <c r="D99" t="s">
        <v>713</v>
      </c>
    </row>
    <row r="100" spans="2:5">
      <c r="B100" s="1" t="s">
        <v>24</v>
      </c>
      <c r="C100" t="s">
        <v>22</v>
      </c>
      <c r="D100">
        <v>1</v>
      </c>
    </row>
    <row r="101" spans="2:5">
      <c r="B101" s="1" t="s">
        <v>48</v>
      </c>
    </row>
    <row r="102" spans="2:5">
      <c r="B102" s="1" t="s">
        <v>449</v>
      </c>
    </row>
    <row r="103" spans="2:5">
      <c r="B103" s="1" t="s">
        <v>21</v>
      </c>
      <c r="C103" t="s">
        <v>22</v>
      </c>
      <c r="D103" t="s">
        <v>713</v>
      </c>
    </row>
    <row r="104" spans="2:5">
      <c r="B104" s="1" t="s">
        <v>24</v>
      </c>
      <c r="C104" t="s">
        <v>22</v>
      </c>
      <c r="D104">
        <v>1</v>
      </c>
      <c r="E104" t="s">
        <v>303</v>
      </c>
    </row>
    <row r="105" spans="2:5">
      <c r="B105" s="1" t="s">
        <v>449</v>
      </c>
    </row>
    <row r="106" spans="2:5">
      <c r="B106" s="1" t="s">
        <v>21</v>
      </c>
      <c r="C106" t="s">
        <v>22</v>
      </c>
      <c r="D106" t="s">
        <v>713</v>
      </c>
    </row>
    <row r="107" spans="2:5">
      <c r="B107" s="1" t="s">
        <v>24</v>
      </c>
      <c r="C107" t="s">
        <v>22</v>
      </c>
      <c r="D107">
        <v>1</v>
      </c>
      <c r="E107" t="s">
        <v>49</v>
      </c>
    </row>
    <row r="108" spans="2:5">
      <c r="B108" s="1" t="s">
        <v>449</v>
      </c>
    </row>
    <row r="109" spans="2:5">
      <c r="B109" s="1" t="s">
        <v>21</v>
      </c>
      <c r="C109" t="s">
        <v>22</v>
      </c>
      <c r="D109" t="s">
        <v>713</v>
      </c>
    </row>
    <row r="110" spans="2:5">
      <c r="B110" s="1" t="s">
        <v>24</v>
      </c>
      <c r="C110" t="s">
        <v>22</v>
      </c>
      <c r="D110">
        <v>-1</v>
      </c>
    </row>
    <row r="111" spans="2:5">
      <c r="B111" s="1" t="s">
        <v>54</v>
      </c>
    </row>
    <row r="112" spans="2:5">
      <c r="B112" s="1" t="s">
        <v>450</v>
      </c>
    </row>
    <row r="113" spans="2:5">
      <c r="B113" s="1" t="s">
        <v>21</v>
      </c>
      <c r="C113" t="s">
        <v>22</v>
      </c>
      <c r="D113" t="s">
        <v>714</v>
      </c>
    </row>
    <row r="114" spans="2:5">
      <c r="B114" s="1" t="s">
        <v>24</v>
      </c>
      <c r="C114" t="s">
        <v>22</v>
      </c>
      <c r="D114">
        <v>-1</v>
      </c>
    </row>
    <row r="115" spans="2:5">
      <c r="B115" s="1" t="s">
        <v>73</v>
      </c>
    </row>
    <row r="116" spans="2:5">
      <c r="B116" s="1" t="s">
        <v>450</v>
      </c>
    </row>
    <row r="117" spans="2:5">
      <c r="B117" s="1" t="s">
        <v>21</v>
      </c>
      <c r="C117" t="s">
        <v>22</v>
      </c>
      <c r="D117" t="s">
        <v>714</v>
      </c>
    </row>
    <row r="118" spans="2:5">
      <c r="B118" s="1" t="s">
        <v>24</v>
      </c>
      <c r="C118" t="s">
        <v>22</v>
      </c>
      <c r="D118">
        <v>-1</v>
      </c>
    </row>
    <row r="119" spans="2:5">
      <c r="B119" s="1" t="s">
        <v>45</v>
      </c>
    </row>
    <row r="120" spans="2:5">
      <c r="B120" s="1" t="s">
        <v>450</v>
      </c>
    </row>
    <row r="121" spans="2:5">
      <c r="B121" s="1" t="s">
        <v>21</v>
      </c>
      <c r="C121" t="s">
        <v>22</v>
      </c>
      <c r="D121" t="s">
        <v>714</v>
      </c>
    </row>
    <row r="122" spans="2:5">
      <c r="B122" s="1" t="s">
        <v>24</v>
      </c>
      <c r="C122" t="s">
        <v>22</v>
      </c>
      <c r="D122">
        <v>-1</v>
      </c>
      <c r="E122" t="s">
        <v>44</v>
      </c>
    </row>
    <row r="123" spans="2:5">
      <c r="B123" s="1" t="s">
        <v>450</v>
      </c>
    </row>
    <row r="124" spans="2:5">
      <c r="B124" s="1" t="s">
        <v>21</v>
      </c>
      <c r="C124" t="s">
        <v>22</v>
      </c>
      <c r="D124" t="s">
        <v>714</v>
      </c>
    </row>
    <row r="125" spans="2:5">
      <c r="B125" s="1" t="s">
        <v>24</v>
      </c>
      <c r="C125" t="s">
        <v>22</v>
      </c>
      <c r="D125">
        <v>-1</v>
      </c>
    </row>
    <row r="126" spans="2:5">
      <c r="B126" s="1" t="s">
        <v>53</v>
      </c>
    </row>
    <row r="127" spans="2:5">
      <c r="B127" s="1" t="s">
        <v>450</v>
      </c>
    </row>
    <row r="128" spans="2:5">
      <c r="B128" s="1" t="s">
        <v>21</v>
      </c>
      <c r="C128" t="s">
        <v>22</v>
      </c>
      <c r="D128" t="s">
        <v>715</v>
      </c>
    </row>
    <row r="129" spans="2:5">
      <c r="B129" s="1" t="s">
        <v>24</v>
      </c>
      <c r="C129" t="s">
        <v>22</v>
      </c>
      <c r="D129">
        <v>-1</v>
      </c>
    </row>
    <row r="130" spans="2:5">
      <c r="B130" s="1" t="s">
        <v>131</v>
      </c>
    </row>
    <row r="131" spans="2:5">
      <c r="B131" s="1" t="s">
        <v>451</v>
      </c>
    </row>
    <row r="132" spans="2:5">
      <c r="B132" s="1" t="s">
        <v>21</v>
      </c>
      <c r="C132" t="s">
        <v>22</v>
      </c>
      <c r="D132" t="s">
        <v>716</v>
      </c>
    </row>
    <row r="133" spans="2:5">
      <c r="B133" s="1" t="s">
        <v>24</v>
      </c>
      <c r="C133" t="s">
        <v>22</v>
      </c>
      <c r="D133">
        <v>-1</v>
      </c>
    </row>
    <row r="134" spans="2:5">
      <c r="B134" s="1" t="s">
        <v>89</v>
      </c>
    </row>
    <row r="135" spans="2:5">
      <c r="B135" s="1" t="s">
        <v>451</v>
      </c>
    </row>
    <row r="136" spans="2:5">
      <c r="B136" s="1" t="s">
        <v>21</v>
      </c>
      <c r="C136" t="s">
        <v>22</v>
      </c>
      <c r="D136" t="s">
        <v>716</v>
      </c>
    </row>
    <row r="137" spans="2:5">
      <c r="B137" s="1" t="s">
        <v>24</v>
      </c>
      <c r="C137" t="s">
        <v>22</v>
      </c>
      <c r="D137">
        <v>1</v>
      </c>
      <c r="E137" t="s">
        <v>96</v>
      </c>
    </row>
    <row r="138" spans="2:5">
      <c r="B138" s="1" t="s">
        <v>451</v>
      </c>
    </row>
    <row r="139" spans="2:5">
      <c r="B139" s="1" t="s">
        <v>21</v>
      </c>
      <c r="C139" t="s">
        <v>22</v>
      </c>
      <c r="D139" t="s">
        <v>716</v>
      </c>
    </row>
    <row r="140" spans="2:5">
      <c r="B140" s="1" t="s">
        <v>24</v>
      </c>
      <c r="C140" t="s">
        <v>22</v>
      </c>
      <c r="D140">
        <v>-1</v>
      </c>
    </row>
    <row r="141" spans="2:5">
      <c r="B141" s="1" t="s">
        <v>205</v>
      </c>
    </row>
    <row r="142" spans="2:5">
      <c r="B142" s="1" t="s">
        <v>451</v>
      </c>
    </row>
    <row r="143" spans="2:5">
      <c r="B143" s="1" t="s">
        <v>21</v>
      </c>
      <c r="C143" t="s">
        <v>22</v>
      </c>
      <c r="D143" t="s">
        <v>716</v>
      </c>
    </row>
    <row r="144" spans="2:5">
      <c r="B144" s="1" t="s">
        <v>24</v>
      </c>
      <c r="C144" t="s">
        <v>22</v>
      </c>
      <c r="D144">
        <v>1</v>
      </c>
      <c r="E144" t="s">
        <v>215</v>
      </c>
    </row>
    <row r="145" spans="2:5">
      <c r="B145" s="1" t="s">
        <v>452</v>
      </c>
    </row>
    <row r="146" spans="2:5">
      <c r="B146" s="1" t="s">
        <v>21</v>
      </c>
      <c r="C146" t="s">
        <v>22</v>
      </c>
      <c r="D146" t="s">
        <v>717</v>
      </c>
    </row>
    <row r="147" spans="2:5">
      <c r="B147" s="1" t="s">
        <v>24</v>
      </c>
      <c r="C147" t="s">
        <v>22</v>
      </c>
      <c r="D147">
        <v>1</v>
      </c>
      <c r="E147" t="s">
        <v>41</v>
      </c>
    </row>
    <row r="148" spans="2:5">
      <c r="B148" s="1" t="s">
        <v>452</v>
      </c>
    </row>
    <row r="149" spans="2:5">
      <c r="B149" s="1" t="s">
        <v>21</v>
      </c>
      <c r="C149" t="s">
        <v>22</v>
      </c>
      <c r="D149" t="s">
        <v>717</v>
      </c>
    </row>
    <row r="150" spans="2:5">
      <c r="B150" s="1" t="s">
        <v>24</v>
      </c>
      <c r="C150" t="s">
        <v>22</v>
      </c>
      <c r="D150">
        <v>-1</v>
      </c>
    </row>
    <row r="151" spans="2:5">
      <c r="B151" s="1" t="s">
        <v>212</v>
      </c>
    </row>
    <row r="152" spans="2:5">
      <c r="B152" s="1" t="s">
        <v>452</v>
      </c>
    </row>
    <row r="153" spans="2:5">
      <c r="B153" s="1" t="s">
        <v>21</v>
      </c>
      <c r="C153" t="s">
        <v>22</v>
      </c>
      <c r="D153" t="s">
        <v>718</v>
      </c>
    </row>
    <row r="154" spans="2:5">
      <c r="B154" s="1" t="s">
        <v>24</v>
      </c>
      <c r="C154" t="s">
        <v>22</v>
      </c>
      <c r="D154">
        <v>-1</v>
      </c>
    </row>
    <row r="155" spans="2:5">
      <c r="B155" s="1" t="s">
        <v>50</v>
      </c>
    </row>
    <row r="156" spans="2:5">
      <c r="B156" s="1" t="s">
        <v>453</v>
      </c>
    </row>
    <row r="157" spans="2:5">
      <c r="B157" s="1" t="s">
        <v>21</v>
      </c>
      <c r="C157" t="s">
        <v>22</v>
      </c>
      <c r="D157" t="s">
        <v>719</v>
      </c>
    </row>
    <row r="158" spans="2:5">
      <c r="B158" s="1" t="s">
        <v>24</v>
      </c>
      <c r="C158" t="s">
        <v>22</v>
      </c>
      <c r="D158">
        <v>-1</v>
      </c>
    </row>
    <row r="159" spans="2:5">
      <c r="B159" s="1" t="s">
        <v>86</v>
      </c>
    </row>
    <row r="160" spans="2:5">
      <c r="B160" s="1" t="s">
        <v>454</v>
      </c>
    </row>
    <row r="161" spans="2:5">
      <c r="B161" s="1" t="s">
        <v>21</v>
      </c>
      <c r="C161" t="s">
        <v>22</v>
      </c>
      <c r="D161" t="s">
        <v>720</v>
      </c>
    </row>
    <row r="162" spans="2:5">
      <c r="B162" s="1" t="s">
        <v>24</v>
      </c>
      <c r="C162" t="s">
        <v>22</v>
      </c>
      <c r="D162">
        <v>-1</v>
      </c>
    </row>
    <row r="163" spans="2:5">
      <c r="B163" s="1" t="s">
        <v>70</v>
      </c>
    </row>
    <row r="164" spans="2:5">
      <c r="B164" s="1" t="s">
        <v>455</v>
      </c>
    </row>
    <row r="165" spans="2:5">
      <c r="B165" s="1" t="s">
        <v>21</v>
      </c>
      <c r="C165" t="s">
        <v>22</v>
      </c>
      <c r="D165" t="s">
        <v>721</v>
      </c>
    </row>
    <row r="166" spans="2:5">
      <c r="B166" s="1" t="s">
        <v>24</v>
      </c>
      <c r="C166" t="s">
        <v>22</v>
      </c>
      <c r="D166">
        <v>-1</v>
      </c>
    </row>
    <row r="167" spans="2:5">
      <c r="B167" s="1" t="s">
        <v>154</v>
      </c>
    </row>
    <row r="168" spans="2:5">
      <c r="B168" s="1" t="s">
        <v>455</v>
      </c>
    </row>
    <row r="169" spans="2:5">
      <c r="B169" s="1" t="s">
        <v>21</v>
      </c>
      <c r="C169" t="s">
        <v>22</v>
      </c>
      <c r="D169" t="s">
        <v>721</v>
      </c>
    </row>
    <row r="170" spans="2:5">
      <c r="B170" s="1" t="s">
        <v>24</v>
      </c>
      <c r="C170" t="s">
        <v>22</v>
      </c>
      <c r="D170">
        <v>1</v>
      </c>
      <c r="E170" t="s">
        <v>87</v>
      </c>
    </row>
    <row r="171" spans="2:5">
      <c r="B171" s="1" t="s">
        <v>456</v>
      </c>
    </row>
    <row r="172" spans="2:5">
      <c r="B172" s="1" t="s">
        <v>21</v>
      </c>
      <c r="C172" t="s">
        <v>22</v>
      </c>
      <c r="D172" t="s">
        <v>722</v>
      </c>
    </row>
    <row r="173" spans="2:5">
      <c r="B173" s="1" t="s">
        <v>24</v>
      </c>
      <c r="C173" t="s">
        <v>22</v>
      </c>
      <c r="D173">
        <v>-1</v>
      </c>
    </row>
    <row r="174" spans="2:5">
      <c r="B174" s="1" t="s">
        <v>98</v>
      </c>
    </row>
    <row r="175" spans="2:5">
      <c r="B175" s="1" t="s">
        <v>456</v>
      </c>
    </row>
    <row r="176" spans="2:5">
      <c r="B176" s="1" t="s">
        <v>21</v>
      </c>
      <c r="C176" t="s">
        <v>22</v>
      </c>
      <c r="D176" t="s">
        <v>722</v>
      </c>
    </row>
    <row r="177" spans="2:5">
      <c r="B177" s="1" t="s">
        <v>24</v>
      </c>
      <c r="C177" t="s">
        <v>22</v>
      </c>
      <c r="D177">
        <v>-1</v>
      </c>
    </row>
    <row r="178" spans="2:5">
      <c r="B178" s="1" t="s">
        <v>140</v>
      </c>
    </row>
    <row r="179" spans="2:5">
      <c r="B179" s="1" t="s">
        <v>456</v>
      </c>
    </row>
    <row r="180" spans="2:5">
      <c r="B180" s="1" t="s">
        <v>21</v>
      </c>
      <c r="C180" t="s">
        <v>22</v>
      </c>
      <c r="D180" t="s">
        <v>722</v>
      </c>
    </row>
    <row r="181" spans="2:5">
      <c r="B181" s="1" t="s">
        <v>24</v>
      </c>
      <c r="C181" t="s">
        <v>22</v>
      </c>
      <c r="D181">
        <v>1</v>
      </c>
      <c r="E181" t="s">
        <v>130</v>
      </c>
    </row>
    <row r="182" spans="2:5">
      <c r="B182" s="1" t="s">
        <v>457</v>
      </c>
    </row>
    <row r="183" spans="2:5">
      <c r="B183" s="1" t="s">
        <v>21</v>
      </c>
      <c r="C183" t="s">
        <v>22</v>
      </c>
      <c r="D183" t="s">
        <v>723</v>
      </c>
    </row>
    <row r="184" spans="2:5">
      <c r="B184" s="1" t="s">
        <v>24</v>
      </c>
      <c r="C184" t="s">
        <v>22</v>
      </c>
      <c r="D184">
        <v>1</v>
      </c>
    </row>
    <row r="185" spans="2:5">
      <c r="B185" s="1" t="s">
        <v>75</v>
      </c>
    </row>
    <row r="186" spans="2:5">
      <c r="B186" s="1" t="s">
        <v>458</v>
      </c>
    </row>
    <row r="187" spans="2:5">
      <c r="B187" s="1" t="s">
        <v>21</v>
      </c>
      <c r="C187" t="s">
        <v>22</v>
      </c>
      <c r="D187" t="s">
        <v>724</v>
      </c>
    </row>
    <row r="188" spans="2:5">
      <c r="B188" s="1" t="s">
        <v>24</v>
      </c>
      <c r="C188" t="s">
        <v>22</v>
      </c>
      <c r="D188">
        <v>-1</v>
      </c>
    </row>
    <row r="189" spans="2:5">
      <c r="B189" s="1" t="s">
        <v>59</v>
      </c>
    </row>
    <row r="190" spans="2:5">
      <c r="B190" s="1" t="s">
        <v>458</v>
      </c>
    </row>
    <row r="191" spans="2:5">
      <c r="B191" s="1" t="s">
        <v>21</v>
      </c>
      <c r="C191" t="s">
        <v>22</v>
      </c>
      <c r="D191" t="s">
        <v>724</v>
      </c>
    </row>
    <row r="192" spans="2:5">
      <c r="B192" s="1" t="s">
        <v>24</v>
      </c>
      <c r="C192" t="s">
        <v>22</v>
      </c>
      <c r="D192">
        <v>1</v>
      </c>
      <c r="E192" t="s">
        <v>84</v>
      </c>
    </row>
    <row r="193" spans="2:5">
      <c r="B193" s="1" t="s">
        <v>458</v>
      </c>
    </row>
    <row r="194" spans="2:5">
      <c r="B194" s="1" t="s">
        <v>21</v>
      </c>
      <c r="C194" t="s">
        <v>22</v>
      </c>
      <c r="D194" t="s">
        <v>725</v>
      </c>
    </row>
    <row r="195" spans="2:5">
      <c r="B195" s="1" t="s">
        <v>24</v>
      </c>
      <c r="C195" t="s">
        <v>22</v>
      </c>
      <c r="D195">
        <v>1</v>
      </c>
    </row>
    <row r="196" spans="2:5">
      <c r="B196" s="1" t="s">
        <v>64</v>
      </c>
    </row>
    <row r="197" spans="2:5">
      <c r="B197" s="1" t="s">
        <v>459</v>
      </c>
    </row>
    <row r="198" spans="2:5">
      <c r="B198" s="1" t="s">
        <v>21</v>
      </c>
      <c r="C198" t="s">
        <v>22</v>
      </c>
      <c r="D198" t="s">
        <v>726</v>
      </c>
    </row>
    <row r="199" spans="2:5">
      <c r="B199" s="1" t="s">
        <v>24</v>
      </c>
      <c r="C199" t="s">
        <v>22</v>
      </c>
      <c r="D199">
        <v>-1</v>
      </c>
      <c r="E199" t="s">
        <v>39</v>
      </c>
    </row>
    <row r="200" spans="2:5">
      <c r="B200" s="1" t="s">
        <v>460</v>
      </c>
    </row>
    <row r="201" spans="2:5">
      <c r="B201" s="1" t="s">
        <v>21</v>
      </c>
      <c r="C201" t="s">
        <v>22</v>
      </c>
      <c r="D201" t="s">
        <v>727</v>
      </c>
    </row>
    <row r="202" spans="2:5">
      <c r="B202" s="1" t="s">
        <v>24</v>
      </c>
      <c r="C202" t="s">
        <v>22</v>
      </c>
      <c r="D202">
        <v>-1</v>
      </c>
      <c r="E202" t="s">
        <v>78</v>
      </c>
    </row>
    <row r="203" spans="2:5">
      <c r="B203" s="1" t="s">
        <v>460</v>
      </c>
    </row>
    <row r="204" spans="2:5">
      <c r="B204" s="1" t="s">
        <v>21</v>
      </c>
      <c r="C204" t="s">
        <v>22</v>
      </c>
      <c r="D204" t="s">
        <v>727</v>
      </c>
    </row>
    <row r="205" spans="2:5">
      <c r="B205" s="1" t="s">
        <v>24</v>
      </c>
      <c r="C205" t="s">
        <v>22</v>
      </c>
      <c r="D205">
        <v>-1</v>
      </c>
    </row>
    <row r="206" spans="2:5">
      <c r="B206" s="1" t="s">
        <v>32</v>
      </c>
    </row>
    <row r="207" spans="2:5">
      <c r="B207" s="1" t="s">
        <v>461</v>
      </c>
    </row>
    <row r="208" spans="2:5">
      <c r="B208" s="1" t="s">
        <v>21</v>
      </c>
      <c r="C208" t="s">
        <v>22</v>
      </c>
      <c r="D208" t="s">
        <v>728</v>
      </c>
    </row>
    <row r="209" spans="2:5">
      <c r="B209" s="1" t="s">
        <v>24</v>
      </c>
      <c r="C209" t="s">
        <v>22</v>
      </c>
      <c r="D209">
        <v>-1</v>
      </c>
      <c r="E209" t="s">
        <v>729</v>
      </c>
    </row>
    <row r="210" spans="2:5">
      <c r="B210" s="1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4526-C3B8-4404-9E9F-504541C12234}">
  <sheetPr codeName="Sheet1"/>
  <dimension ref="B2:V213"/>
  <sheetViews>
    <sheetView workbookViewId="0">
      <selection activeCell="U1" sqref="U1:V1048576"/>
    </sheetView>
  </sheetViews>
  <sheetFormatPr defaultRowHeight="15"/>
  <sheetData>
    <row r="2" spans="2:22">
      <c r="B2" s="2" t="s">
        <v>462</v>
      </c>
      <c r="I2" t="s">
        <v>705</v>
      </c>
      <c r="J2" t="s">
        <v>704</v>
      </c>
      <c r="K2" t="s">
        <v>702</v>
      </c>
      <c r="L2" t="s">
        <v>703</v>
      </c>
      <c r="M2" t="s">
        <v>700</v>
      </c>
      <c r="N2" t="s">
        <v>701</v>
      </c>
      <c r="P2" t="s">
        <v>704</v>
      </c>
      <c r="Q2" t="s">
        <v>731</v>
      </c>
      <c r="R2" t="s">
        <v>702</v>
      </c>
      <c r="S2" t="s">
        <v>703</v>
      </c>
      <c r="T2" t="s">
        <v>730</v>
      </c>
      <c r="U2" t="s">
        <v>800</v>
      </c>
      <c r="V2" t="s">
        <v>801</v>
      </c>
    </row>
    <row r="3" spans="2:22">
      <c r="B3" s="2" t="s">
        <v>21</v>
      </c>
      <c r="C3" t="s">
        <v>22</v>
      </c>
      <c r="D3" t="s">
        <v>482</v>
      </c>
      <c r="I3">
        <v>2</v>
      </c>
      <c r="J3">
        <v>1</v>
      </c>
      <c r="K3" t="str" cm="1">
        <f t="array" aca="1" ref="K3" ca="1">RIGHT(INDIRECT("B"&amp;I3),9)</f>
        <v xml:space="preserve"> 0.087578</v>
      </c>
      <c r="L3" t="str" cm="1">
        <f t="array" aca="1" ref="L3" ca="1">RIGHT(INDIRECT("D"&amp;I3+1),9)</f>
        <v xml:space="preserve"> 0.912315</v>
      </c>
      <c r="M3">
        <f>D4</f>
        <v>0</v>
      </c>
      <c r="N3" t="str">
        <f>E4</f>
        <v xml:space="preserve"> None]</v>
      </c>
      <c r="P3">
        <f>J3</f>
        <v>1</v>
      </c>
      <c r="Q3" t="s">
        <v>732</v>
      </c>
      <c r="R3">
        <f ca="1">_xlfn.NUMBERVALUE(K3)</f>
        <v>8.7578000000000003E-2</v>
      </c>
      <c r="S3">
        <f ca="1">_xlfn.NUMBERVALUE(L3)</f>
        <v>0.91231499999999999</v>
      </c>
      <c r="T3">
        <f>M3</f>
        <v>0</v>
      </c>
    </row>
    <row r="4" spans="2:22">
      <c r="B4" s="2" t="s">
        <v>24</v>
      </c>
      <c r="C4" t="s">
        <v>22</v>
      </c>
      <c r="D4">
        <v>0</v>
      </c>
      <c r="E4" t="s">
        <v>25</v>
      </c>
      <c r="G4">
        <v>3</v>
      </c>
      <c r="H4">
        <v>2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0.087578</v>
      </c>
      <c r="L4" t="str" cm="1">
        <f t="array" aca="1" ref="L4" ca="1">RIGHT(INDIRECT("D"&amp;I4+1),9)</f>
        <v xml:space="preserve"> 0.912315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'kma']</v>
      </c>
      <c r="P4">
        <f t="shared" ref="P4:P59" si="1">J4</f>
        <v>2</v>
      </c>
      <c r="Q4" s="6" t="str">
        <f ca="1">MID(N4,FIND("'",N4)+1,FIND("'",N4,FIND("'",N4)+1)-FIND("'",N4)-1)</f>
        <v>kma</v>
      </c>
      <c r="R4">
        <f t="shared" ref="R4:S59" ca="1" si="2">_xlfn.NUMBERVALUE(K4)</f>
        <v>8.7578000000000003E-2</v>
      </c>
      <c r="S4">
        <f t="shared" ca="1" si="2"/>
        <v>0.91231499999999999</v>
      </c>
      <c r="T4">
        <f t="shared" ref="T4:T59" ca="1" si="3">M4</f>
        <v>1</v>
      </c>
      <c r="U4">
        <f ca="1">T4*(R4-R3)/(2/3)</f>
        <v>0</v>
      </c>
      <c r="V4">
        <f ca="1">U4*(S4-S3)/(2/3)</f>
        <v>0</v>
      </c>
    </row>
    <row r="5" spans="2:22">
      <c r="B5" s="2" t="s">
        <v>463</v>
      </c>
      <c r="G5">
        <f>IF(H4=2,3,4)</f>
        <v>3</v>
      </c>
      <c r="H5">
        <v>2</v>
      </c>
      <c r="I5">
        <f t="shared" ref="I5:I59" si="4">I4+G5</f>
        <v>8</v>
      </c>
      <c r="J5">
        <f t="shared" si="0"/>
        <v>3</v>
      </c>
      <c r="K5" t="str" cm="1">
        <f t="array" aca="1" ref="K5" ca="1">RIGHT(INDIRECT("B"&amp;I5),9)</f>
        <v xml:space="preserve"> 0.086645</v>
      </c>
      <c r="L5" t="str" cm="1">
        <f t="array" aca="1" ref="L5" ca="1">RIGHT(INDIRECT("D"&amp;I5+1),9)</f>
        <v xml:space="preserve"> 0.913249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'Ea']</v>
      </c>
      <c r="P5">
        <f t="shared" si="1"/>
        <v>3</v>
      </c>
      <c r="Q5" s="6" t="str">
        <f t="shared" ref="Q5:Q59" ca="1" si="5">MID(N5,FIND("'",N5)+1,FIND("'",N5,FIND("'",N5)+1)-FIND("'",N5)-1)</f>
        <v>Ea</v>
      </c>
      <c r="R5">
        <f t="shared" ca="1" si="2"/>
        <v>8.6645E-2</v>
      </c>
      <c r="S5">
        <f t="shared" ca="1" si="2"/>
        <v>0.91324899999999998</v>
      </c>
      <c r="T5">
        <f t="shared" ca="1" si="3"/>
        <v>-1</v>
      </c>
      <c r="U5">
        <f t="shared" ref="U5:V20" ca="1" si="6">T5*(R5-R4)/(2/3)</f>
        <v>1.3995000000000049E-3</v>
      </c>
      <c r="V5">
        <f t="shared" ca="1" si="6"/>
        <v>1.9606994999999869E-6</v>
      </c>
    </row>
    <row r="6" spans="2:22">
      <c r="B6" s="2" t="s">
        <v>21</v>
      </c>
      <c r="C6" t="s">
        <v>22</v>
      </c>
      <c r="D6" t="s">
        <v>482</v>
      </c>
      <c r="G6">
        <f t="shared" ref="G6:G59" si="7">IF(H5=2,3,4)</f>
        <v>3</v>
      </c>
      <c r="H6">
        <v>3</v>
      </c>
      <c r="I6">
        <f t="shared" si="4"/>
        <v>11</v>
      </c>
      <c r="J6">
        <f t="shared" si="0"/>
        <v>4</v>
      </c>
      <c r="K6" t="str" cm="1">
        <f t="array" aca="1" ref="K6" ca="1">RIGHT(INDIRECT("B"&amp;I6),9)</f>
        <v xml:space="preserve"> 0.086645</v>
      </c>
      <c r="L6" t="str" cm="1">
        <f t="array" aca="1" ref="L6" ca="1">RIGHT(INDIRECT("D"&amp;I6+1),9)</f>
        <v xml:space="preserve"> 0.913249</v>
      </c>
      <c r="M6" cm="1">
        <f t="array" aca="1" ref="M6" ca="1">INDIRECT("D"&amp;I6+2)</f>
        <v>1</v>
      </c>
      <c r="N6" t="str" cm="1">
        <f t="array" aca="1" ref="N6" ca="1">INDIRECT(IF(H6=2,"E","B")&amp;I6+H6)</f>
        <v xml:space="preserve">        'Aroot']</v>
      </c>
      <c r="P6">
        <f t="shared" si="1"/>
        <v>4</v>
      </c>
      <c r="Q6" s="6" t="str">
        <f t="shared" ca="1" si="5"/>
        <v>Aroot</v>
      </c>
      <c r="R6">
        <f t="shared" ca="1" si="2"/>
        <v>8.6645E-2</v>
      </c>
      <c r="S6">
        <f t="shared" ca="1" si="2"/>
        <v>0.91324899999999998</v>
      </c>
      <c r="T6">
        <f t="shared" ca="1" si="3"/>
        <v>1</v>
      </c>
      <c r="U6">
        <f t="shared" ca="1" si="6"/>
        <v>0</v>
      </c>
      <c r="V6">
        <f t="shared" ca="1" si="6"/>
        <v>0</v>
      </c>
    </row>
    <row r="7" spans="2:22">
      <c r="B7" s="2" t="s">
        <v>24</v>
      </c>
      <c r="C7" t="s">
        <v>22</v>
      </c>
      <c r="D7">
        <v>1</v>
      </c>
      <c r="E7" t="s">
        <v>303</v>
      </c>
      <c r="G7">
        <f t="shared" si="7"/>
        <v>4</v>
      </c>
      <c r="H7">
        <v>3</v>
      </c>
      <c r="I7">
        <f t="shared" si="4"/>
        <v>15</v>
      </c>
      <c r="J7">
        <f t="shared" si="0"/>
        <v>5</v>
      </c>
      <c r="K7" t="str" cm="1">
        <f t="array" aca="1" ref="K7" ca="1">RIGHT(INDIRECT("B"&amp;I7),9)</f>
        <v xml:space="preserve"> 0.086645</v>
      </c>
      <c r="L7" t="str" cm="1">
        <f t="array" aca="1" ref="L7" ca="1">RIGHT(INDIRECT("D"&amp;I7+1),9)</f>
        <v xml:space="preserve"> 0.913249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       'Urx']</v>
      </c>
      <c r="P7">
        <f t="shared" si="1"/>
        <v>5</v>
      </c>
      <c r="Q7" s="6" t="str">
        <f t="shared" ca="1" si="5"/>
        <v>Urx</v>
      </c>
      <c r="R7">
        <f t="shared" ca="1" si="2"/>
        <v>8.6645E-2</v>
      </c>
      <c r="S7">
        <f t="shared" ca="1" si="2"/>
        <v>0.91324899999999998</v>
      </c>
      <c r="T7">
        <f t="shared" ca="1" si="3"/>
        <v>-1</v>
      </c>
      <c r="U7">
        <f t="shared" ca="1" si="6"/>
        <v>0</v>
      </c>
      <c r="V7">
        <f t="shared" ca="1" si="6"/>
        <v>0</v>
      </c>
    </row>
    <row r="8" spans="2:22">
      <c r="B8" s="2" t="s">
        <v>464</v>
      </c>
      <c r="G8">
        <f t="shared" si="7"/>
        <v>4</v>
      </c>
      <c r="H8">
        <v>3</v>
      </c>
      <c r="I8">
        <f t="shared" si="4"/>
        <v>19</v>
      </c>
      <c r="J8">
        <f t="shared" si="0"/>
        <v>6</v>
      </c>
      <c r="K8" t="str" cm="1">
        <f t="array" aca="1" ref="K8" ca="1">RIGHT(INDIRECT("B"&amp;I8),9)</f>
        <v xml:space="preserve"> 0.086645</v>
      </c>
      <c r="L8" t="str" cm="1">
        <f t="array" aca="1" ref="L8" ca="1">RIGHT(INDIRECT("D"&amp;I8+1),9)</f>
        <v xml:space="preserve"> 0.913249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       'EaAir']</v>
      </c>
      <c r="P8">
        <f t="shared" si="1"/>
        <v>6</v>
      </c>
      <c r="Q8" s="6" t="str">
        <f t="shared" ca="1" si="5"/>
        <v>EaAir</v>
      </c>
      <c r="R8">
        <f t="shared" ca="1" si="2"/>
        <v>8.6645E-2</v>
      </c>
      <c r="S8">
        <f t="shared" ca="1" si="2"/>
        <v>0.91324899999999998</v>
      </c>
      <c r="T8">
        <f t="shared" ca="1" si="3"/>
        <v>1</v>
      </c>
      <c r="U8">
        <f t="shared" ca="1" si="6"/>
        <v>0</v>
      </c>
      <c r="V8">
        <f t="shared" ca="1" si="6"/>
        <v>0</v>
      </c>
    </row>
    <row r="9" spans="2:22">
      <c r="B9" s="2" t="s">
        <v>21</v>
      </c>
      <c r="C9" t="s">
        <v>22</v>
      </c>
      <c r="D9" t="s">
        <v>483</v>
      </c>
      <c r="G9">
        <f t="shared" si="7"/>
        <v>4</v>
      </c>
      <c r="H9">
        <v>3</v>
      </c>
      <c r="I9">
        <f t="shared" si="4"/>
        <v>23</v>
      </c>
      <c r="J9">
        <f t="shared" si="0"/>
        <v>7</v>
      </c>
      <c r="K9" t="str" cm="1">
        <f t="array" aca="1" ref="K9" ca="1">RIGHT(INDIRECT("B"&amp;I9),9)</f>
        <v xml:space="preserve"> 0.086645</v>
      </c>
      <c r="L9" t="str" cm="1">
        <f t="array" aca="1" ref="L9" ca="1">RIGHT(INDIRECT("D"&amp;I9+1),9)</f>
        <v xml:space="preserve"> 0.913249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'VFapoplast']</v>
      </c>
      <c r="P9">
        <f t="shared" si="1"/>
        <v>7</v>
      </c>
      <c r="Q9" s="6" t="str">
        <f t="shared" ca="1" si="5"/>
        <v>VFapoplast</v>
      </c>
      <c r="R9">
        <f t="shared" ca="1" si="2"/>
        <v>8.6645E-2</v>
      </c>
      <c r="S9">
        <f t="shared" ca="1" si="2"/>
        <v>0.91324899999999998</v>
      </c>
      <c r="T9">
        <f t="shared" ca="1" si="3"/>
        <v>-1</v>
      </c>
      <c r="U9">
        <f t="shared" ca="1" si="6"/>
        <v>0</v>
      </c>
      <c r="V9">
        <f t="shared" ca="1" si="6"/>
        <v>0</v>
      </c>
    </row>
    <row r="10" spans="2:22">
      <c r="B10" s="2" t="s">
        <v>24</v>
      </c>
      <c r="C10" t="s">
        <v>22</v>
      </c>
      <c r="D10">
        <v>-1</v>
      </c>
      <c r="E10" t="s">
        <v>135</v>
      </c>
      <c r="G10">
        <f t="shared" si="7"/>
        <v>4</v>
      </c>
      <c r="H10">
        <v>2</v>
      </c>
      <c r="I10">
        <f t="shared" si="4"/>
        <v>27</v>
      </c>
      <c r="J10">
        <f t="shared" si="0"/>
        <v>8</v>
      </c>
      <c r="K10" t="str" cm="1">
        <f t="array" aca="1" ref="K10" ca="1">RIGHT(INDIRECT("B"&amp;I10),9)</f>
        <v xml:space="preserve"> 0.086824</v>
      </c>
      <c r="L10" t="str" cm="1">
        <f t="array" aca="1" ref="L10" ca="1">RIGHT(INDIRECT("D"&amp;I10+1),9)</f>
        <v xml:space="preserve"> 0.913069</v>
      </c>
      <c r="M10" cm="1">
        <f t="array" aca="1" ref="M10" ca="1">INDIRECT("D"&amp;I10+2)</f>
        <v>-1</v>
      </c>
      <c r="N10" t="str" cm="1">
        <f t="array" aca="1" ref="N10" ca="1">INDIRECT(IF(H10=2,"E","B")&amp;I10+H10)</f>
        <v xml:space="preserve"> 'Cs']</v>
      </c>
      <c r="P10">
        <f t="shared" si="1"/>
        <v>8</v>
      </c>
      <c r="Q10" s="6" t="str">
        <f t="shared" ca="1" si="5"/>
        <v>Cs</v>
      </c>
      <c r="R10">
        <f t="shared" ca="1" si="2"/>
        <v>8.6823999999999998E-2</v>
      </c>
      <c r="S10">
        <f t="shared" ca="1" si="2"/>
        <v>0.91306900000000002</v>
      </c>
      <c r="T10">
        <f t="shared" ca="1" si="3"/>
        <v>-1</v>
      </c>
      <c r="U10">
        <f t="shared" ca="1" si="6"/>
        <v>-2.6849999999999791E-4</v>
      </c>
      <c r="V10">
        <f t="shared" ca="1" si="6"/>
        <v>7.2494999999982505E-8</v>
      </c>
    </row>
    <row r="11" spans="2:22">
      <c r="B11" s="2" t="s">
        <v>464</v>
      </c>
      <c r="G11">
        <f t="shared" si="7"/>
        <v>3</v>
      </c>
      <c r="H11">
        <v>3</v>
      </c>
      <c r="I11">
        <f t="shared" si="4"/>
        <v>30</v>
      </c>
      <c r="J11">
        <f t="shared" si="0"/>
        <v>9</v>
      </c>
      <c r="K11" t="str" cm="1">
        <f t="array" aca="1" ref="K11" ca="1">RIGHT(INDIRECT("B"&amp;I11),9)</f>
        <v xml:space="preserve"> 0.082534</v>
      </c>
      <c r="L11" t="str" cm="1">
        <f t="array" aca="1" ref="L11" ca="1">RIGHT(INDIRECT("D"&amp;I11+1),9)</f>
        <v xml:space="preserve"> 0.917359</v>
      </c>
      <c r="M11" cm="1">
        <f t="array" aca="1" ref="M11" ca="1">INDIRECT("D"&amp;I11+2)</f>
        <v>-1</v>
      </c>
      <c r="N11" t="str" cm="1">
        <f t="array" aca="1" ref="N11" ca="1">INDIRECT(IF(H11=2,"E","B")&amp;I11+H11)</f>
        <v xml:space="preserve">        'WatHL']</v>
      </c>
      <c r="P11">
        <f t="shared" si="1"/>
        <v>9</v>
      </c>
      <c r="Q11" s="6" t="str">
        <f t="shared" ca="1" si="5"/>
        <v>WatHL</v>
      </c>
      <c r="R11">
        <f t="shared" ca="1" si="2"/>
        <v>8.2533999999999996E-2</v>
      </c>
      <c r="S11">
        <f t="shared" ca="1" si="2"/>
        <v>0.91735900000000004</v>
      </c>
      <c r="T11">
        <f t="shared" ca="1" si="3"/>
        <v>-1</v>
      </c>
      <c r="U11">
        <f t="shared" ca="1" si="6"/>
        <v>6.4350000000000032E-3</v>
      </c>
      <c r="V11">
        <f t="shared" ca="1" si="6"/>
        <v>4.1409225000000181E-5</v>
      </c>
    </row>
    <row r="12" spans="2:22">
      <c r="B12" s="2" t="s">
        <v>21</v>
      </c>
      <c r="C12" t="s">
        <v>22</v>
      </c>
      <c r="D12" t="s">
        <v>483</v>
      </c>
      <c r="G12">
        <f t="shared" si="7"/>
        <v>4</v>
      </c>
      <c r="H12">
        <v>3</v>
      </c>
      <c r="I12">
        <f t="shared" si="4"/>
        <v>34</v>
      </c>
      <c r="J12">
        <f t="shared" si="0"/>
        <v>10</v>
      </c>
      <c r="K12" t="str" cm="1">
        <f t="array" aca="1" ref="K12" ca="1">RIGHT(INDIRECT("B"&amp;I12),9)</f>
        <v xml:space="preserve"> 0.082534</v>
      </c>
      <c r="L12" t="str" cm="1">
        <f t="array" aca="1" ref="L12" ca="1">RIGHT(INDIRECT("D"&amp;I12+1),9)</f>
        <v xml:space="preserve"> 0.917359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       'Rlf']</v>
      </c>
      <c r="P12">
        <f t="shared" si="1"/>
        <v>10</v>
      </c>
      <c r="Q12" s="6" t="str">
        <f t="shared" ca="1" si="5"/>
        <v>Rlf</v>
      </c>
      <c r="R12">
        <f t="shared" ca="1" si="2"/>
        <v>8.2533999999999996E-2</v>
      </c>
      <c r="S12">
        <f t="shared" ca="1" si="2"/>
        <v>0.91735900000000004</v>
      </c>
      <c r="T12">
        <f t="shared" ca="1" si="3"/>
        <v>-1</v>
      </c>
      <c r="U12">
        <f t="shared" ca="1" si="6"/>
        <v>0</v>
      </c>
      <c r="V12">
        <f t="shared" ca="1" si="6"/>
        <v>0</v>
      </c>
    </row>
    <row r="13" spans="2:22">
      <c r="B13" s="2" t="s">
        <v>24</v>
      </c>
      <c r="C13" t="s">
        <v>22</v>
      </c>
      <c r="D13">
        <v>1</v>
      </c>
      <c r="G13">
        <f t="shared" si="7"/>
        <v>4</v>
      </c>
      <c r="H13">
        <v>3</v>
      </c>
      <c r="I13">
        <f t="shared" si="4"/>
        <v>38</v>
      </c>
      <c r="J13">
        <f t="shared" si="0"/>
        <v>11</v>
      </c>
      <c r="K13" t="str" cm="1">
        <f t="array" aca="1" ref="K13" ca="1">RIGHT(INDIRECT("B"&amp;I13),9)</f>
        <v xml:space="preserve"> 0.082533</v>
      </c>
      <c r="L13" t="str" cm="1">
        <f t="array" aca="1" ref="L13" ca="1">RIGHT(INDIRECT("D"&amp;I13+1),9)</f>
        <v xml:space="preserve">  0.91736</v>
      </c>
      <c r="M13" cm="1">
        <f t="array" aca="1" ref="M13" ca="1">INDIRECT("D"&amp;I13+2)</f>
        <v>-1</v>
      </c>
      <c r="N13" t="str" cm="1">
        <f t="array" aca="1" ref="N13" ca="1">INDIRECT(IF(H13=2,"E","B")&amp;I13+H13)</f>
        <v xml:space="preserve">        'Sfc']</v>
      </c>
      <c r="P13">
        <f t="shared" si="1"/>
        <v>11</v>
      </c>
      <c r="Q13" s="6" t="str">
        <f t="shared" ca="1" si="5"/>
        <v>Sfc</v>
      </c>
      <c r="R13">
        <f t="shared" ca="1" si="2"/>
        <v>8.2532999999999995E-2</v>
      </c>
      <c r="S13">
        <f t="shared" ca="1" si="2"/>
        <v>0.91735999999999995</v>
      </c>
      <c r="T13">
        <f t="shared" ca="1" si="3"/>
        <v>-1</v>
      </c>
      <c r="U13">
        <f t="shared" ca="1" si="6"/>
        <v>1.5000000000015001E-6</v>
      </c>
      <c r="V13">
        <f t="shared" ca="1" si="6"/>
        <v>2.2499999998171506E-12</v>
      </c>
    </row>
    <row r="14" spans="2:22">
      <c r="B14" s="2" t="s">
        <v>64</v>
      </c>
      <c r="G14">
        <f t="shared" si="7"/>
        <v>4</v>
      </c>
      <c r="H14">
        <v>3</v>
      </c>
      <c r="I14">
        <f t="shared" si="4"/>
        <v>42</v>
      </c>
      <c r="J14">
        <f t="shared" si="0"/>
        <v>12</v>
      </c>
      <c r="K14" t="str" cm="1">
        <f t="array" aca="1" ref="K14" ca="1">RIGHT(INDIRECT("B"&amp;I14),9)</f>
        <v xml:space="preserve"> 0.082533</v>
      </c>
      <c r="L14" t="str" cm="1">
        <f t="array" aca="1" ref="L14" ca="1">RIGHT(INDIRECT("D"&amp;I14+1),9)</f>
        <v xml:space="preserve"> 0.917361</v>
      </c>
      <c r="M14" cm="1">
        <f t="array" aca="1" ref="M14" ca="1">INDIRECT("D"&amp;I14+2)</f>
        <v>-1</v>
      </c>
      <c r="N14" t="str" cm="1">
        <f t="array" aca="1" ref="N14" ca="1">INDIRECT(IF(H14=2,"E","B")&amp;I14+H14)</f>
        <v xml:space="preserve">        'LAI']</v>
      </c>
      <c r="P14">
        <f t="shared" si="1"/>
        <v>12</v>
      </c>
      <c r="Q14" s="6" t="str">
        <f t="shared" ca="1" si="5"/>
        <v>LAI</v>
      </c>
      <c r="R14">
        <f t="shared" ca="1" si="2"/>
        <v>8.2532999999999995E-2</v>
      </c>
      <c r="S14">
        <f t="shared" ca="1" si="2"/>
        <v>0.91736099999999998</v>
      </c>
      <c r="T14">
        <f t="shared" ca="1" si="3"/>
        <v>-1</v>
      </c>
      <c r="U14">
        <f t="shared" ca="1" si="6"/>
        <v>0</v>
      </c>
      <c r="V14">
        <f t="shared" ca="1" si="6"/>
        <v>0</v>
      </c>
    </row>
    <row r="15" spans="2:22">
      <c r="B15" s="2" t="s">
        <v>464</v>
      </c>
      <c r="G15">
        <f t="shared" si="7"/>
        <v>4</v>
      </c>
      <c r="H15">
        <v>3</v>
      </c>
      <c r="I15">
        <f t="shared" si="4"/>
        <v>46</v>
      </c>
      <c r="J15">
        <f t="shared" si="0"/>
        <v>13</v>
      </c>
      <c r="K15" t="str" cm="1">
        <f t="array" aca="1" ref="K15" ca="1">RIGHT(INDIRECT("B"&amp;I15),9)</f>
        <v xml:space="preserve"> 0.082533</v>
      </c>
      <c r="L15" t="str" cm="1">
        <f t="array" aca="1" ref="L15" ca="1">RIGHT(INDIRECT("D"&amp;I15+1),9)</f>
        <v xml:space="preserve"> 0.917361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       'If_sw']</v>
      </c>
      <c r="P15">
        <f t="shared" si="1"/>
        <v>13</v>
      </c>
      <c r="Q15" s="6" t="str">
        <f t="shared" ca="1" si="5"/>
        <v>If_sw</v>
      </c>
      <c r="R15">
        <f t="shared" ca="1" si="2"/>
        <v>8.2532999999999995E-2</v>
      </c>
      <c r="S15">
        <f t="shared" ca="1" si="2"/>
        <v>0.91736099999999998</v>
      </c>
      <c r="T15">
        <f t="shared" ca="1" si="3"/>
        <v>1</v>
      </c>
      <c r="U15">
        <f t="shared" ca="1" si="6"/>
        <v>0</v>
      </c>
      <c r="V15">
        <f t="shared" ca="1" si="6"/>
        <v>0</v>
      </c>
    </row>
    <row r="16" spans="2:22">
      <c r="B16" s="2" t="s">
        <v>21</v>
      </c>
      <c r="C16" t="s">
        <v>22</v>
      </c>
      <c r="D16" t="s">
        <v>483</v>
      </c>
      <c r="G16">
        <f t="shared" si="7"/>
        <v>4</v>
      </c>
      <c r="H16">
        <v>2</v>
      </c>
      <c r="I16">
        <f t="shared" si="4"/>
        <v>50</v>
      </c>
      <c r="J16">
        <f t="shared" si="0"/>
        <v>14</v>
      </c>
      <c r="K16" t="str" cm="1">
        <f t="array" aca="1" ref="K16" ca="1">RIGHT(INDIRECT("B"&amp;I16),9)</f>
        <v xml:space="preserve"> 0.193711</v>
      </c>
      <c r="L16" t="str" cm="1">
        <f t="array" aca="1" ref="L16" ca="1">RIGHT(INDIRECT("D"&amp;I16+1),9)</f>
        <v xml:space="preserve"> 0.806154</v>
      </c>
      <c r="M16" cm="1">
        <f t="array" aca="1" ref="M16" ca="1">INDIRECT("D"&amp;I16+2)</f>
        <v>-1</v>
      </c>
      <c r="N16" t="str" cm="1">
        <f t="array" aca="1" ref="N16" ca="1">INDIRECT(IF(H16=2,"E","B")&amp;I16+H16)</f>
        <v xml:space="preserve"> 'Kf']</v>
      </c>
      <c r="P16">
        <f t="shared" si="1"/>
        <v>14</v>
      </c>
      <c r="Q16" s="6" t="str">
        <f t="shared" ca="1" si="5"/>
        <v>Kf</v>
      </c>
      <c r="R16">
        <f t="shared" ca="1" si="2"/>
        <v>0.19371099999999999</v>
      </c>
      <c r="S16">
        <f t="shared" ca="1" si="2"/>
        <v>0.80615400000000004</v>
      </c>
      <c r="T16">
        <f t="shared" ca="1" si="3"/>
        <v>-1</v>
      </c>
      <c r="U16">
        <f t="shared" ca="1" si="6"/>
        <v>-0.166767</v>
      </c>
      <c r="V16">
        <f t="shared" ca="1" si="6"/>
        <v>2.781848665349999E-2</v>
      </c>
    </row>
    <row r="17" spans="2:22">
      <c r="B17" s="2" t="s">
        <v>24</v>
      </c>
      <c r="C17" t="s">
        <v>22</v>
      </c>
      <c r="D17">
        <v>-1</v>
      </c>
      <c r="G17">
        <f t="shared" si="7"/>
        <v>3</v>
      </c>
      <c r="H17">
        <v>2</v>
      </c>
      <c r="I17">
        <f t="shared" si="4"/>
        <v>53</v>
      </c>
      <c r="J17">
        <f t="shared" si="0"/>
        <v>15</v>
      </c>
      <c r="K17" t="str" cm="1">
        <f t="array" aca="1" ref="K17" ca="1">RIGHT(INDIRECT("B"&amp;I17),9)</f>
        <v xml:space="preserve"> 0.193711</v>
      </c>
      <c r="L17" t="str" cm="1">
        <f t="array" aca="1" ref="L17" ca="1">RIGHT(INDIRECT("D"&amp;I17+1),9)</f>
        <v xml:space="preserve"> 0.806153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'Sh']</v>
      </c>
      <c r="P17">
        <f t="shared" si="1"/>
        <v>15</v>
      </c>
      <c r="Q17" s="6" t="str">
        <f t="shared" ca="1" si="5"/>
        <v>Sh</v>
      </c>
      <c r="R17">
        <f t="shared" ca="1" si="2"/>
        <v>0.19371099999999999</v>
      </c>
      <c r="S17">
        <f t="shared" ca="1" si="2"/>
        <v>0.80615300000000001</v>
      </c>
      <c r="T17">
        <f t="shared" ca="1" si="3"/>
        <v>1</v>
      </c>
      <c r="U17">
        <f t="shared" ca="1" si="6"/>
        <v>0</v>
      </c>
      <c r="V17">
        <f t="shared" ca="1" si="6"/>
        <v>0</v>
      </c>
    </row>
    <row r="18" spans="2:22">
      <c r="B18" s="2" t="s">
        <v>46</v>
      </c>
      <c r="G18">
        <f t="shared" si="7"/>
        <v>3</v>
      </c>
      <c r="H18">
        <v>3</v>
      </c>
      <c r="I18">
        <f t="shared" si="4"/>
        <v>56</v>
      </c>
      <c r="J18">
        <f t="shared" si="0"/>
        <v>16</v>
      </c>
      <c r="K18" t="str" cm="1">
        <f t="array" aca="1" ref="K18" ca="1">RIGHT(INDIRECT("B"&amp;I18),9)</f>
        <v xml:space="preserve"> 0.193711</v>
      </c>
      <c r="L18" t="str" cm="1">
        <f t="array" aca="1" ref="L18" ca="1">RIGHT(INDIRECT("D"&amp;I18+1),9)</f>
        <v xml:space="preserve"> 0.806153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       'U42']</v>
      </c>
      <c r="P18">
        <f t="shared" si="1"/>
        <v>16</v>
      </c>
      <c r="Q18" s="6" t="str">
        <f t="shared" ca="1" si="5"/>
        <v>U42</v>
      </c>
      <c r="R18">
        <f t="shared" ca="1" si="2"/>
        <v>0.19371099999999999</v>
      </c>
      <c r="S18">
        <f t="shared" ca="1" si="2"/>
        <v>0.80615300000000001</v>
      </c>
      <c r="T18">
        <f t="shared" ca="1" si="3"/>
        <v>-1</v>
      </c>
      <c r="U18">
        <f t="shared" ca="1" si="6"/>
        <v>0</v>
      </c>
      <c r="V18">
        <f t="shared" ca="1" si="6"/>
        <v>0</v>
      </c>
    </row>
    <row r="19" spans="2:22">
      <c r="B19" s="2" t="s">
        <v>464</v>
      </c>
      <c r="G19">
        <f t="shared" si="7"/>
        <v>4</v>
      </c>
      <c r="H19">
        <v>2</v>
      </c>
      <c r="I19">
        <f t="shared" si="4"/>
        <v>60</v>
      </c>
      <c r="J19">
        <f t="shared" si="0"/>
        <v>17</v>
      </c>
      <c r="K19" t="str" cm="1">
        <f t="array" aca="1" ref="K19" ca="1">RIGHT(INDIRECT("B"&amp;I19),9)</f>
        <v xml:space="preserve"> 0.193711</v>
      </c>
      <c r="L19" t="str" cm="1">
        <f t="array" aca="1" ref="L19" ca="1">RIGHT(INDIRECT("D"&amp;I19+1),9)</f>
        <v xml:space="preserve"> 0.806153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'Ss']</v>
      </c>
      <c r="P19">
        <f t="shared" si="1"/>
        <v>17</v>
      </c>
      <c r="Q19" s="6" t="str">
        <f t="shared" ca="1" si="5"/>
        <v>Ss</v>
      </c>
      <c r="R19">
        <f t="shared" ca="1" si="2"/>
        <v>0.19371099999999999</v>
      </c>
      <c r="S19">
        <f t="shared" ca="1" si="2"/>
        <v>0.80615300000000001</v>
      </c>
      <c r="T19">
        <f t="shared" ca="1" si="3"/>
        <v>-1</v>
      </c>
      <c r="U19">
        <f t="shared" ca="1" si="6"/>
        <v>0</v>
      </c>
      <c r="V19">
        <f t="shared" ca="1" si="6"/>
        <v>0</v>
      </c>
    </row>
    <row r="20" spans="2:22">
      <c r="B20" s="2" t="s">
        <v>21</v>
      </c>
      <c r="C20" t="s">
        <v>22</v>
      </c>
      <c r="D20" t="s">
        <v>483</v>
      </c>
      <c r="G20">
        <f t="shared" si="7"/>
        <v>3</v>
      </c>
      <c r="H20">
        <v>3</v>
      </c>
      <c r="I20">
        <f t="shared" si="4"/>
        <v>63</v>
      </c>
      <c r="J20">
        <f t="shared" si="0"/>
        <v>18</v>
      </c>
      <c r="K20" t="str" cm="1">
        <f t="array" aca="1" ref="K20" ca="1">RIGHT(INDIRECT("B"&amp;I20),9)</f>
        <v xml:space="preserve"> 0.193711</v>
      </c>
      <c r="L20" t="str" cm="1">
        <f t="array" aca="1" ref="L20" ca="1">RIGHT(INDIRECT("D"&amp;I20+1),9)</f>
        <v xml:space="preserve"> 0.806153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       'E_plas']</v>
      </c>
      <c r="P20">
        <f t="shared" si="1"/>
        <v>18</v>
      </c>
      <c r="Q20" s="6" t="str">
        <f t="shared" ca="1" si="5"/>
        <v>E_plas</v>
      </c>
      <c r="R20">
        <f t="shared" ca="1" si="2"/>
        <v>0.19371099999999999</v>
      </c>
      <c r="S20">
        <f t="shared" ca="1" si="2"/>
        <v>0.80615300000000001</v>
      </c>
      <c r="T20">
        <f t="shared" ca="1" si="3"/>
        <v>-1</v>
      </c>
      <c r="U20">
        <f t="shared" ca="1" si="6"/>
        <v>0</v>
      </c>
      <c r="V20">
        <f t="shared" ca="1" si="6"/>
        <v>0</v>
      </c>
    </row>
    <row r="21" spans="2:22">
      <c r="B21" s="2" t="s">
        <v>24</v>
      </c>
      <c r="C21" t="s">
        <v>22</v>
      </c>
      <c r="D21">
        <v>1</v>
      </c>
      <c r="G21">
        <f t="shared" si="7"/>
        <v>4</v>
      </c>
      <c r="H21">
        <v>3</v>
      </c>
      <c r="I21">
        <f t="shared" si="4"/>
        <v>67</v>
      </c>
      <c r="J21">
        <f t="shared" si="0"/>
        <v>19</v>
      </c>
      <c r="K21" t="str" cm="1">
        <f t="array" aca="1" ref="K21" ca="1">RIGHT(INDIRECT("B"&amp;I21),9)</f>
        <v xml:space="preserve"> 0.193729</v>
      </c>
      <c r="L21" t="str" cm="1">
        <f t="array" aca="1" ref="L21" ca="1">RIGHT(INDIRECT("D"&amp;I21+1),9)</f>
        <v xml:space="preserve"> 0.806135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       'SoilHL']</v>
      </c>
      <c r="P21">
        <f t="shared" si="1"/>
        <v>19</v>
      </c>
      <c r="Q21" s="6" t="str">
        <f t="shared" ca="1" si="5"/>
        <v>SoilHL</v>
      </c>
      <c r="R21">
        <f t="shared" ca="1" si="2"/>
        <v>0.19372900000000001</v>
      </c>
      <c r="S21">
        <f t="shared" ca="1" si="2"/>
        <v>0.80613500000000005</v>
      </c>
      <c r="T21">
        <f t="shared" ca="1" si="3"/>
        <v>1</v>
      </c>
      <c r="U21">
        <f t="shared" ref="U21:V36" ca="1" si="8">T21*(R21-R20)/(2/3)</f>
        <v>2.7000000000027002E-5</v>
      </c>
      <c r="V21">
        <f t="shared" ca="1" si="8"/>
        <v>-7.289999999992099E-10</v>
      </c>
    </row>
    <row r="22" spans="2:22">
      <c r="B22" s="2" t="s">
        <v>26</v>
      </c>
      <c r="G22">
        <f t="shared" si="7"/>
        <v>4</v>
      </c>
      <c r="H22">
        <v>3</v>
      </c>
      <c r="I22">
        <f t="shared" si="4"/>
        <v>71</v>
      </c>
      <c r="J22">
        <f t="shared" si="0"/>
        <v>20</v>
      </c>
      <c r="K22" t="str" cm="1">
        <f t="array" aca="1" ref="K22" ca="1">RIGHT(INDIRECT("B"&amp;I22),9)</f>
        <v xml:space="preserve"> 0.193729</v>
      </c>
      <c r="L22" t="str" cm="1">
        <f t="array" aca="1" ref="L22" ca="1">RIGHT(INDIRECT("D"&amp;I22+1),9)</f>
        <v xml:space="preserve"> 0.806135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       'Ytopsoil']</v>
      </c>
      <c r="P22">
        <f t="shared" si="1"/>
        <v>20</v>
      </c>
      <c r="Q22" s="6" t="str">
        <f t="shared" ca="1" si="5"/>
        <v>Ytopsoil</v>
      </c>
      <c r="R22">
        <f t="shared" ca="1" si="2"/>
        <v>0.19372900000000001</v>
      </c>
      <c r="S22">
        <f t="shared" ca="1" si="2"/>
        <v>0.80613500000000005</v>
      </c>
      <c r="T22">
        <f t="shared" ca="1" si="3"/>
        <v>1</v>
      </c>
      <c r="U22">
        <f t="shared" ca="1" si="8"/>
        <v>0</v>
      </c>
      <c r="V22">
        <f t="shared" ca="1" si="8"/>
        <v>0</v>
      </c>
    </row>
    <row r="23" spans="2:22">
      <c r="B23" s="2" t="s">
        <v>464</v>
      </c>
      <c r="G23">
        <f t="shared" si="7"/>
        <v>4</v>
      </c>
      <c r="H23">
        <v>3</v>
      </c>
      <c r="I23">
        <f t="shared" si="4"/>
        <v>75</v>
      </c>
      <c r="J23">
        <f t="shared" si="0"/>
        <v>21</v>
      </c>
      <c r="K23" t="str" cm="1">
        <f t="array" aca="1" ref="K23" ca="1">RIGHT(INDIRECT("B"&amp;I23),9)</f>
        <v xml:space="preserve"> 0.357364</v>
      </c>
      <c r="L23" t="str" cm="1">
        <f t="array" aca="1" ref="L23" ca="1">RIGHT(INDIRECT("D"&amp;I23+1),9)</f>
        <v xml:space="preserve"> 0.642495</v>
      </c>
      <c r="M23" cm="1">
        <f t="array" aca="1" ref="M23" ca="1">INDIRECT("D"&amp;I23+2)</f>
        <v>-1</v>
      </c>
      <c r="N23" t="str" cm="1">
        <f t="array" aca="1" ref="N23" ca="1">INDIRECT(IF(H23=2,"E","B")&amp;I23+H23)</f>
        <v xml:space="preserve">        'Koc']</v>
      </c>
      <c r="P23">
        <f t="shared" si="1"/>
        <v>21</v>
      </c>
      <c r="Q23" s="6" t="str">
        <f t="shared" ca="1" si="5"/>
        <v>Koc</v>
      </c>
      <c r="R23">
        <f t="shared" ca="1" si="2"/>
        <v>0.35736400000000001</v>
      </c>
      <c r="S23">
        <f t="shared" ca="1" si="2"/>
        <v>0.64249500000000004</v>
      </c>
      <c r="T23">
        <f t="shared" ca="1" si="3"/>
        <v>-1</v>
      </c>
      <c r="U23">
        <f t="shared" ca="1" si="8"/>
        <v>-0.24545250000000002</v>
      </c>
      <c r="V23">
        <f t="shared" ca="1" si="8"/>
        <v>6.0248770650000012E-2</v>
      </c>
    </row>
    <row r="24" spans="2:22">
      <c r="B24" s="2" t="s">
        <v>21</v>
      </c>
      <c r="C24" t="s">
        <v>22</v>
      </c>
      <c r="D24" t="s">
        <v>483</v>
      </c>
      <c r="G24">
        <f t="shared" si="7"/>
        <v>4</v>
      </c>
      <c r="H24">
        <v>3</v>
      </c>
      <c r="I24">
        <f t="shared" si="4"/>
        <v>79</v>
      </c>
      <c r="J24">
        <f t="shared" si="0"/>
        <v>22</v>
      </c>
      <c r="K24" t="str" cm="1">
        <f t="array" aca="1" ref="K24" ca="1">RIGHT(INDIRECT("B"&amp;I24),9)</f>
        <v xml:space="preserve"> 0.315744</v>
      </c>
      <c r="L24" t="str" cm="1">
        <f t="array" aca="1" ref="L24" ca="1">RIGHT(INDIRECT("D"&amp;I24+1),9)</f>
        <v xml:space="preserve"> 0.684115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       'alpha']</v>
      </c>
      <c r="P24">
        <f t="shared" si="1"/>
        <v>22</v>
      </c>
      <c r="Q24" s="6" t="str">
        <f t="shared" ca="1" si="5"/>
        <v>alpha</v>
      </c>
      <c r="R24">
        <f t="shared" ca="1" si="2"/>
        <v>0.31574400000000002</v>
      </c>
      <c r="S24">
        <f t="shared" ca="1" si="2"/>
        <v>0.68411500000000003</v>
      </c>
      <c r="T24">
        <f t="shared" ca="1" si="3"/>
        <v>-1</v>
      </c>
      <c r="U24">
        <f t="shared" ca="1" si="8"/>
        <v>6.2429999999999986E-2</v>
      </c>
      <c r="V24">
        <f t="shared" ca="1" si="8"/>
        <v>3.8975048999999981E-3</v>
      </c>
    </row>
    <row r="25" spans="2:22">
      <c r="B25" s="2" t="s">
        <v>24</v>
      </c>
      <c r="C25" t="s">
        <v>22</v>
      </c>
      <c r="D25">
        <v>-1</v>
      </c>
      <c r="G25">
        <f t="shared" si="7"/>
        <v>4</v>
      </c>
      <c r="H25">
        <v>2</v>
      </c>
      <c r="I25">
        <f t="shared" si="4"/>
        <v>83</v>
      </c>
      <c r="J25">
        <f t="shared" si="0"/>
        <v>23</v>
      </c>
      <c r="K25" t="str" cm="1">
        <f t="array" aca="1" ref="K25" ca="1">RIGHT(INDIRECT("B"&amp;I25),9)</f>
        <v xml:space="preserve"> 0.315744</v>
      </c>
      <c r="L25" t="str" cm="1">
        <f t="array" aca="1" ref="L25" ca="1">RIGHT(INDIRECT("D"&amp;I25+1),9)</f>
        <v xml:space="preserve"> 0.684115</v>
      </c>
      <c r="M25" cm="1">
        <f t="array" aca="1" ref="M25" ca="1">INDIRECT("D"&amp;I25+2)</f>
        <v>1</v>
      </c>
      <c r="N25" t="str" cm="1">
        <f t="array" aca="1" ref="N25" ca="1">INDIRECT(IF(H25=2,"E","B")&amp;I25+H25)</f>
        <v xml:space="preserve"> 'Udx']</v>
      </c>
      <c r="P25">
        <f t="shared" si="1"/>
        <v>23</v>
      </c>
      <c r="Q25" s="6" t="str">
        <f t="shared" ca="1" si="5"/>
        <v>Udx</v>
      </c>
      <c r="R25">
        <f t="shared" ca="1" si="2"/>
        <v>0.31574400000000002</v>
      </c>
      <c r="S25">
        <f t="shared" ca="1" si="2"/>
        <v>0.68411500000000003</v>
      </c>
      <c r="T25">
        <f t="shared" ca="1" si="3"/>
        <v>1</v>
      </c>
      <c r="U25">
        <f t="shared" ca="1" si="8"/>
        <v>0</v>
      </c>
      <c r="V25">
        <f t="shared" ca="1" si="8"/>
        <v>0</v>
      </c>
    </row>
    <row r="26" spans="2:22">
      <c r="B26" s="2" t="s">
        <v>52</v>
      </c>
      <c r="G26">
        <f t="shared" si="7"/>
        <v>3</v>
      </c>
      <c r="H26">
        <v>2</v>
      </c>
      <c r="I26">
        <f t="shared" si="4"/>
        <v>86</v>
      </c>
      <c r="J26">
        <f t="shared" si="0"/>
        <v>24</v>
      </c>
      <c r="K26" t="str" cm="1">
        <f t="array" aca="1" ref="K26" ca="1">RIGHT(INDIRECT("B"&amp;I26),9)</f>
        <v xml:space="preserve"> 0.315744</v>
      </c>
      <c r="L26" t="str" cm="1">
        <f t="array" aca="1" ref="L26" ca="1">RIGHT(INDIRECT("D"&amp;I26+1),9)</f>
        <v xml:space="preserve"> 0.684115</v>
      </c>
      <c r="M26" cm="1">
        <f t="array" aca="1" ref="M26" ca="1">INDIRECT("D"&amp;I26+2)</f>
        <v>1</v>
      </c>
      <c r="N26" t="str" cm="1">
        <f t="array" aca="1" ref="N26" ca="1">INDIRECT(IF(H26=2,"E","B")&amp;I26+H26)</f>
        <v xml:space="preserve"> 'kxw']</v>
      </c>
      <c r="P26">
        <f t="shared" si="1"/>
        <v>24</v>
      </c>
      <c r="Q26" s="6" t="str">
        <f t="shared" ca="1" si="5"/>
        <v>kxw</v>
      </c>
      <c r="R26">
        <f t="shared" ca="1" si="2"/>
        <v>0.31574400000000002</v>
      </c>
      <c r="S26">
        <f t="shared" ca="1" si="2"/>
        <v>0.68411500000000003</v>
      </c>
      <c r="T26">
        <f t="shared" ca="1" si="3"/>
        <v>1</v>
      </c>
      <c r="U26">
        <f t="shared" ca="1" si="8"/>
        <v>0</v>
      </c>
      <c r="V26">
        <f t="shared" ca="1" si="8"/>
        <v>0</v>
      </c>
    </row>
    <row r="27" spans="2:22">
      <c r="B27" s="2" t="s">
        <v>465</v>
      </c>
      <c r="G27">
        <f t="shared" si="7"/>
        <v>3</v>
      </c>
      <c r="H27">
        <v>2</v>
      </c>
      <c r="I27">
        <f t="shared" si="4"/>
        <v>89</v>
      </c>
      <c r="J27">
        <f t="shared" si="0"/>
        <v>25</v>
      </c>
      <c r="K27" t="str" cm="1">
        <f t="array" aca="1" ref="K27" ca="1">RIGHT(INDIRECT("B"&amp;I27),9)</f>
        <v xml:space="preserve"> 0.315744</v>
      </c>
      <c r="L27" t="str" cm="1">
        <f t="array" aca="1" ref="L27" ca="1">RIGHT(INDIRECT("D"&amp;I27+1),9)</f>
        <v xml:space="preserve"> 0.684115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'Up']</v>
      </c>
      <c r="P27">
        <f t="shared" si="1"/>
        <v>25</v>
      </c>
      <c r="Q27" s="6" t="str">
        <f t="shared" ca="1" si="5"/>
        <v>Up</v>
      </c>
      <c r="R27">
        <f t="shared" ca="1" si="2"/>
        <v>0.31574400000000002</v>
      </c>
      <c r="S27">
        <f t="shared" ca="1" si="2"/>
        <v>0.68411500000000003</v>
      </c>
      <c r="T27">
        <f t="shared" ca="1" si="3"/>
        <v>-1</v>
      </c>
      <c r="U27">
        <f t="shared" ca="1" si="8"/>
        <v>0</v>
      </c>
      <c r="V27">
        <f t="shared" ca="1" si="8"/>
        <v>0</v>
      </c>
    </row>
    <row r="28" spans="2:22">
      <c r="B28" s="2" t="s">
        <v>21</v>
      </c>
      <c r="C28" t="s">
        <v>22</v>
      </c>
      <c r="D28" t="s">
        <v>484</v>
      </c>
      <c r="G28">
        <f t="shared" si="7"/>
        <v>3</v>
      </c>
      <c r="H28">
        <v>2</v>
      </c>
      <c r="I28">
        <f t="shared" si="4"/>
        <v>92</v>
      </c>
      <c r="J28">
        <f t="shared" si="0"/>
        <v>26</v>
      </c>
      <c r="K28" t="str" cm="1">
        <f t="array" aca="1" ref="K28" ca="1">RIGHT(INDIRECT("B"&amp;I28),9)</f>
        <v xml:space="preserve"> 0.315744</v>
      </c>
      <c r="L28" t="str" cm="1">
        <f t="array" aca="1" ref="L28" ca="1">RIGHT(INDIRECT("D"&amp;I28+1),9)</f>
        <v xml:space="preserve"> 0.684115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'kcw']</v>
      </c>
      <c r="P28">
        <f t="shared" si="1"/>
        <v>26</v>
      </c>
      <c r="Q28" s="6" t="str">
        <f t="shared" ca="1" si="5"/>
        <v>kcw</v>
      </c>
      <c r="R28">
        <f t="shared" ca="1" si="2"/>
        <v>0.31574400000000002</v>
      </c>
      <c r="S28">
        <f t="shared" ca="1" si="2"/>
        <v>0.68411500000000003</v>
      </c>
      <c r="T28">
        <f t="shared" ca="1" si="3"/>
        <v>1</v>
      </c>
      <c r="U28">
        <f t="shared" ca="1" si="8"/>
        <v>0</v>
      </c>
      <c r="V28">
        <f t="shared" ca="1" si="8"/>
        <v>0</v>
      </c>
    </row>
    <row r="29" spans="2:22">
      <c r="B29" s="2" t="s">
        <v>24</v>
      </c>
      <c r="C29" t="s">
        <v>22</v>
      </c>
      <c r="D29">
        <v>-1</v>
      </c>
      <c r="E29" t="s">
        <v>43</v>
      </c>
      <c r="G29">
        <f t="shared" si="7"/>
        <v>3</v>
      </c>
      <c r="H29">
        <v>3</v>
      </c>
      <c r="I29">
        <f t="shared" si="4"/>
        <v>95</v>
      </c>
      <c r="J29">
        <f t="shared" si="0"/>
        <v>27</v>
      </c>
      <c r="K29" t="str" cm="1">
        <f t="array" aca="1" ref="K29" ca="1">RIGHT(INDIRECT("B"&amp;I29),9)</f>
        <v xml:space="preserve"> 0.315745</v>
      </c>
      <c r="L29" t="str" cm="1">
        <f t="array" aca="1" ref="L29" ca="1">RIGHT(INDIRECT("D"&amp;I29+1),9)</f>
        <v xml:space="preserve"> 0.684114</v>
      </c>
      <c r="M29" cm="1">
        <f t="array" aca="1" ref="M29" ca="1">INDIRECT("D"&amp;I29+2)</f>
        <v>-1</v>
      </c>
      <c r="N29" t="str" cm="1">
        <f t="array" aca="1" ref="N29" ca="1">INDIRECT(IF(H29=2,"E","B")&amp;I29+H29)</f>
        <v xml:space="preserve">        'VFrootbody']</v>
      </c>
      <c r="P29">
        <f t="shared" si="1"/>
        <v>27</v>
      </c>
      <c r="Q29" s="6" t="str">
        <f t="shared" ca="1" si="5"/>
        <v>VFrootbody</v>
      </c>
      <c r="R29">
        <f t="shared" ca="1" si="2"/>
        <v>0.315745</v>
      </c>
      <c r="S29">
        <f t="shared" ca="1" si="2"/>
        <v>0.684114</v>
      </c>
      <c r="T29">
        <f t="shared" ca="1" si="3"/>
        <v>-1</v>
      </c>
      <c r="U29">
        <f t="shared" ca="1" si="8"/>
        <v>-1.4999999999598668E-6</v>
      </c>
      <c r="V29">
        <f t="shared" ca="1" si="8"/>
        <v>2.2500000000045005E-12</v>
      </c>
    </row>
    <row r="30" spans="2:22">
      <c r="B30" s="2" t="s">
        <v>466</v>
      </c>
      <c r="G30">
        <f t="shared" si="7"/>
        <v>4</v>
      </c>
      <c r="H30">
        <v>3</v>
      </c>
      <c r="I30">
        <f t="shared" si="4"/>
        <v>99</v>
      </c>
      <c r="J30">
        <f t="shared" si="0"/>
        <v>28</v>
      </c>
      <c r="K30" t="str" cm="1">
        <f t="array" aca="1" ref="K30" ca="1">RIGHT(INDIRECT("B"&amp;I30),9)</f>
        <v xml:space="preserve"> 0.315745</v>
      </c>
      <c r="L30" t="str" cm="1">
        <f t="array" aca="1" ref="L30" ca="1">RIGHT(INDIRECT("D"&amp;I30+1),9)</f>
        <v xml:space="preserve"> 0.684113</v>
      </c>
      <c r="M30" cm="1">
        <f t="array" aca="1" ref="M30" ca="1">INDIRECT("D"&amp;I30+2)</f>
        <v>-1</v>
      </c>
      <c r="N30" t="str" cm="1">
        <f t="array" aca="1" ref="N30" ca="1">INDIRECT(IF(H30=2,"E","B")&amp;I30+H30)</f>
        <v xml:space="preserve">        'OHConc']</v>
      </c>
      <c r="P30">
        <f t="shared" si="1"/>
        <v>28</v>
      </c>
      <c r="Q30" s="6" t="str">
        <f t="shared" ca="1" si="5"/>
        <v>OHConc</v>
      </c>
      <c r="R30">
        <f t="shared" ca="1" si="2"/>
        <v>0.315745</v>
      </c>
      <c r="S30">
        <f t="shared" ca="1" si="2"/>
        <v>0.68411299999999997</v>
      </c>
      <c r="T30">
        <f t="shared" ca="1" si="3"/>
        <v>-1</v>
      </c>
      <c r="U30">
        <f t="shared" ca="1" si="8"/>
        <v>0</v>
      </c>
      <c r="V30">
        <f t="shared" ca="1" si="8"/>
        <v>0</v>
      </c>
    </row>
    <row r="31" spans="2:22">
      <c r="B31" s="2" t="s">
        <v>21</v>
      </c>
      <c r="C31" t="s">
        <v>22</v>
      </c>
      <c r="D31" t="s">
        <v>485</v>
      </c>
      <c r="G31">
        <f t="shared" si="7"/>
        <v>4</v>
      </c>
      <c r="H31">
        <v>3</v>
      </c>
      <c r="I31">
        <f t="shared" si="4"/>
        <v>103</v>
      </c>
      <c r="J31">
        <f t="shared" si="0"/>
        <v>29</v>
      </c>
      <c r="K31" t="str" cm="1">
        <f t="array" aca="1" ref="K31" ca="1">RIGHT(INDIRECT("B"&amp;I31),9)</f>
        <v xml:space="preserve"> 0.315745</v>
      </c>
      <c r="L31" t="str" cm="1">
        <f t="array" aca="1" ref="L31" ca="1">RIGHT(INDIRECT("D"&amp;I31+1),9)</f>
        <v xml:space="preserve"> 0.684113</v>
      </c>
      <c r="M31" cm="1">
        <f t="array" aca="1" ref="M31" ca="1">INDIRECT("D"&amp;I31+2)</f>
        <v>-1</v>
      </c>
      <c r="N31" t="str" cm="1">
        <f t="array" aca="1" ref="N31" ca="1">INDIRECT(IF(H31=2,"E","B")&amp;I31+H31)</f>
        <v xml:space="preserve">        'kmw']</v>
      </c>
      <c r="P31">
        <f t="shared" si="1"/>
        <v>29</v>
      </c>
      <c r="Q31" s="6" t="str">
        <f t="shared" ca="1" si="5"/>
        <v>kmw</v>
      </c>
      <c r="R31">
        <f t="shared" ca="1" si="2"/>
        <v>0.315745</v>
      </c>
      <c r="S31">
        <f t="shared" ca="1" si="2"/>
        <v>0.68411299999999997</v>
      </c>
      <c r="T31">
        <f t="shared" ca="1" si="3"/>
        <v>-1</v>
      </c>
      <c r="U31">
        <f t="shared" ca="1" si="8"/>
        <v>0</v>
      </c>
      <c r="V31">
        <f t="shared" ca="1" si="8"/>
        <v>0</v>
      </c>
    </row>
    <row r="32" spans="2:22">
      <c r="B32" s="2" t="s">
        <v>24</v>
      </c>
      <c r="C32" t="s">
        <v>22</v>
      </c>
      <c r="D32">
        <v>-1</v>
      </c>
      <c r="G32">
        <f t="shared" si="7"/>
        <v>4</v>
      </c>
      <c r="H32">
        <v>3</v>
      </c>
      <c r="I32">
        <f t="shared" si="4"/>
        <v>107</v>
      </c>
      <c r="J32">
        <f t="shared" si="0"/>
        <v>30</v>
      </c>
      <c r="K32" t="str" cm="1">
        <f t="array" aca="1" ref="K32" ca="1">RIGHT(INDIRECT("B"&amp;I32),9)</f>
        <v xml:space="preserve"> 0.316155</v>
      </c>
      <c r="L32" t="str" cm="1">
        <f t="array" aca="1" ref="L32" ca="1">RIGHT(INDIRECT("D"&amp;I32+1),9)</f>
        <v xml:space="preserve"> 0.683704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       'AF_soil']</v>
      </c>
      <c r="P32">
        <f t="shared" si="1"/>
        <v>30</v>
      </c>
      <c r="Q32" s="6" t="str">
        <f t="shared" ca="1" si="5"/>
        <v>AF_soil</v>
      </c>
      <c r="R32">
        <f t="shared" ca="1" si="2"/>
        <v>0.31615500000000002</v>
      </c>
      <c r="S32">
        <f t="shared" ca="1" si="2"/>
        <v>0.68370399999999998</v>
      </c>
      <c r="T32">
        <f t="shared" ca="1" si="3"/>
        <v>-1</v>
      </c>
      <c r="U32">
        <f t="shared" ca="1" si="8"/>
        <v>-6.1500000000003219E-4</v>
      </c>
      <c r="V32">
        <f t="shared" ca="1" si="8"/>
        <v>3.7730250000001306E-7</v>
      </c>
    </row>
    <row r="33" spans="2:22">
      <c r="B33" s="2" t="s">
        <v>30</v>
      </c>
      <c r="G33">
        <f t="shared" si="7"/>
        <v>4</v>
      </c>
      <c r="H33">
        <v>3</v>
      </c>
      <c r="I33">
        <f t="shared" si="4"/>
        <v>111</v>
      </c>
      <c r="J33">
        <f t="shared" si="0"/>
        <v>31</v>
      </c>
      <c r="K33" t="str" cm="1">
        <f t="array" aca="1" ref="K33" ca="1">RIGHT(INDIRECT("B"&amp;I33),9)</f>
        <v xml:space="preserve"> 0.315745</v>
      </c>
      <c r="L33" t="str" cm="1">
        <f t="array" aca="1" ref="L33" ca="1">RIGHT(INDIRECT("D"&amp;I33+1),9)</f>
        <v xml:space="preserve"> 0.684113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       'Ymob_immob']</v>
      </c>
      <c r="P33">
        <f t="shared" si="1"/>
        <v>31</v>
      </c>
      <c r="Q33" s="6" t="str">
        <f t="shared" ca="1" si="5"/>
        <v>Ymob_immob</v>
      </c>
      <c r="R33">
        <f t="shared" ca="1" si="2"/>
        <v>0.315745</v>
      </c>
      <c r="S33">
        <f t="shared" ca="1" si="2"/>
        <v>0.68411299999999997</v>
      </c>
      <c r="T33">
        <f t="shared" ca="1" si="3"/>
        <v>-1</v>
      </c>
      <c r="U33">
        <f t="shared" ca="1" si="8"/>
        <v>6.1500000000003219E-4</v>
      </c>
      <c r="V33">
        <f t="shared" ca="1" si="8"/>
        <v>3.7730250000001306E-7</v>
      </c>
    </row>
    <row r="34" spans="2:22">
      <c r="B34" s="2" t="s">
        <v>466</v>
      </c>
      <c r="G34">
        <f t="shared" si="7"/>
        <v>4</v>
      </c>
      <c r="H34">
        <v>3</v>
      </c>
      <c r="I34">
        <f t="shared" si="4"/>
        <v>115</v>
      </c>
      <c r="J34">
        <f t="shared" si="0"/>
        <v>32</v>
      </c>
      <c r="K34" t="str" cm="1">
        <f t="array" aca="1" ref="K34" ca="1">RIGHT(INDIRECT("B"&amp;I34),9)</f>
        <v xml:space="preserve"> 0.315745</v>
      </c>
      <c r="L34" t="str" cm="1">
        <f t="array" aca="1" ref="L34" ca="1">RIGHT(INDIRECT("D"&amp;I34+1),9)</f>
        <v xml:space="preserve"> 0.684113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       'froot_tip']</v>
      </c>
      <c r="P34">
        <f t="shared" si="1"/>
        <v>32</v>
      </c>
      <c r="Q34" s="6" t="str">
        <f t="shared" ca="1" si="5"/>
        <v>froot_tip</v>
      </c>
      <c r="R34">
        <f t="shared" ca="1" si="2"/>
        <v>0.315745</v>
      </c>
      <c r="S34">
        <f t="shared" ca="1" si="2"/>
        <v>0.68411299999999997</v>
      </c>
      <c r="T34">
        <f t="shared" ca="1" si="3"/>
        <v>-1</v>
      </c>
      <c r="U34">
        <f t="shared" ca="1" si="8"/>
        <v>0</v>
      </c>
      <c r="V34">
        <f t="shared" ca="1" si="8"/>
        <v>0</v>
      </c>
    </row>
    <row r="35" spans="2:22">
      <c r="B35" s="2" t="s">
        <v>21</v>
      </c>
      <c r="C35" t="s">
        <v>22</v>
      </c>
      <c r="D35" t="s">
        <v>485</v>
      </c>
      <c r="G35">
        <f t="shared" si="7"/>
        <v>4</v>
      </c>
      <c r="H35">
        <v>3</v>
      </c>
      <c r="I35">
        <f t="shared" si="4"/>
        <v>119</v>
      </c>
      <c r="J35">
        <f t="shared" si="0"/>
        <v>33</v>
      </c>
      <c r="K35" t="str" cm="1">
        <f t="array" aca="1" ref="K35" ca="1">RIGHT(INDIRECT("B"&amp;I35),9)</f>
        <v xml:space="preserve"> 0.315745</v>
      </c>
      <c r="L35" t="str" cm="1">
        <f t="array" aca="1" ref="L35" ca="1">RIGHT(INDIRECT("D"&amp;I35+1),9)</f>
        <v xml:space="preserve"> 0.684113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       'f_apo']</v>
      </c>
      <c r="P35">
        <f t="shared" si="1"/>
        <v>33</v>
      </c>
      <c r="Q35" s="6" t="str">
        <f t="shared" ca="1" si="5"/>
        <v>f_apo</v>
      </c>
      <c r="R35">
        <f t="shared" ca="1" si="2"/>
        <v>0.315745</v>
      </c>
      <c r="S35">
        <f t="shared" ca="1" si="2"/>
        <v>0.68411299999999997</v>
      </c>
      <c r="T35">
        <f t="shared" ca="1" si="3"/>
        <v>-1</v>
      </c>
      <c r="U35">
        <f t="shared" ca="1" si="8"/>
        <v>0</v>
      </c>
      <c r="V35">
        <f t="shared" ca="1" si="8"/>
        <v>0</v>
      </c>
    </row>
    <row r="36" spans="2:22">
      <c r="B36" s="2" t="s">
        <v>24</v>
      </c>
      <c r="C36" t="s">
        <v>22</v>
      </c>
      <c r="D36">
        <v>-1</v>
      </c>
      <c r="G36">
        <f t="shared" si="7"/>
        <v>4</v>
      </c>
      <c r="H36">
        <v>2</v>
      </c>
      <c r="I36">
        <f t="shared" si="4"/>
        <v>123</v>
      </c>
      <c r="J36">
        <f t="shared" si="0"/>
        <v>34</v>
      </c>
      <c r="K36" t="str" cm="1">
        <f t="array" aca="1" ref="K36" ca="1">RIGHT(INDIRECT("B"&amp;I36),9)</f>
        <v xml:space="preserve"> 0.315745</v>
      </c>
      <c r="L36" t="str" cm="1">
        <f t="array" aca="1" ref="L36" ca="1">RIGHT(INDIRECT("D"&amp;I36+1),9)</f>
        <v xml:space="preserve"> 0.684113</v>
      </c>
      <c r="M36" cm="1">
        <f t="array" aca="1" ref="M36" ca="1">INDIRECT("D"&amp;I36+2)</f>
        <v>1</v>
      </c>
      <c r="N36" t="str" cm="1">
        <f t="array" aca="1" ref="N36" ca="1">INDIRECT(IF(H36=2,"E","B")&amp;I36+H36)</f>
        <v xml:space="preserve"> 'Q']</v>
      </c>
      <c r="P36">
        <f t="shared" si="1"/>
        <v>34</v>
      </c>
      <c r="Q36" s="6" t="str">
        <f t="shared" ca="1" si="5"/>
        <v>Q</v>
      </c>
      <c r="R36">
        <f t="shared" ca="1" si="2"/>
        <v>0.315745</v>
      </c>
      <c r="S36">
        <f t="shared" ca="1" si="2"/>
        <v>0.68411299999999997</v>
      </c>
      <c r="T36">
        <f t="shared" ca="1" si="3"/>
        <v>1</v>
      </c>
      <c r="U36">
        <f t="shared" ca="1" si="8"/>
        <v>0</v>
      </c>
      <c r="V36">
        <f t="shared" ca="1" si="8"/>
        <v>0</v>
      </c>
    </row>
    <row r="37" spans="2:22">
      <c r="B37" s="2" t="s">
        <v>212</v>
      </c>
      <c r="G37">
        <f t="shared" si="7"/>
        <v>3</v>
      </c>
      <c r="H37">
        <v>2</v>
      </c>
      <c r="I37">
        <f t="shared" si="4"/>
        <v>126</v>
      </c>
      <c r="J37">
        <f t="shared" si="0"/>
        <v>35</v>
      </c>
      <c r="K37" t="str" cm="1">
        <f t="array" aca="1" ref="K37" ca="1">RIGHT(INDIRECT("B"&amp;I37),9)</f>
        <v xml:space="preserve"> 0.315746</v>
      </c>
      <c r="L37" t="str" cm="1">
        <f t="array" aca="1" ref="L37" ca="1">RIGHT(INDIRECT("D"&amp;I37+1),9)</f>
        <v xml:space="preserve"> 0.684113</v>
      </c>
      <c r="M37" cm="1">
        <f t="array" aca="1" ref="M37" ca="1">INDIRECT("D"&amp;I37+2)</f>
        <v>1</v>
      </c>
      <c r="N37" t="str" cm="1">
        <f t="array" aca="1" ref="N37" ca="1">INDIRECT(IF(H37=2,"E","B")&amp;I37+H37)</f>
        <v xml:space="preserve"> 'Ew']</v>
      </c>
      <c r="P37">
        <f t="shared" si="1"/>
        <v>35</v>
      </c>
      <c r="Q37" s="6" t="str">
        <f t="shared" ca="1" si="5"/>
        <v>Ew</v>
      </c>
      <c r="R37">
        <f t="shared" ca="1" si="2"/>
        <v>0.31574600000000003</v>
      </c>
      <c r="S37">
        <f t="shared" ca="1" si="2"/>
        <v>0.68411299999999997</v>
      </c>
      <c r="T37">
        <f t="shared" ca="1" si="3"/>
        <v>1</v>
      </c>
      <c r="U37">
        <f t="shared" ref="U37:V52" ca="1" si="9">T37*(R37-R36)/(2/3)</f>
        <v>1.5000000000431335E-6</v>
      </c>
      <c r="V37">
        <f t="shared" ca="1" si="9"/>
        <v>0</v>
      </c>
    </row>
    <row r="38" spans="2:22">
      <c r="B38" s="2" t="s">
        <v>467</v>
      </c>
      <c r="G38">
        <f t="shared" si="7"/>
        <v>3</v>
      </c>
      <c r="H38">
        <v>3</v>
      </c>
      <c r="I38">
        <f t="shared" si="4"/>
        <v>129</v>
      </c>
      <c r="J38">
        <f t="shared" si="0"/>
        <v>36</v>
      </c>
      <c r="K38" t="str" cm="1">
        <f t="array" aca="1" ref="K38" ca="1">RIGHT(INDIRECT("B"&amp;I38),9)</f>
        <v xml:space="preserve"> 0.315746</v>
      </c>
      <c r="L38" t="str" cm="1">
        <f t="array" aca="1" ref="L38" ca="1">RIGHT(INDIRECT("D"&amp;I38+1),9)</f>
        <v xml:space="preserve"> 0.684113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       'Kn2']</v>
      </c>
      <c r="P38">
        <f t="shared" si="1"/>
        <v>36</v>
      </c>
      <c r="Q38" s="6" t="str">
        <f t="shared" ca="1" si="5"/>
        <v>Kn2</v>
      </c>
      <c r="R38">
        <f t="shared" ca="1" si="2"/>
        <v>0.31574600000000003</v>
      </c>
      <c r="S38">
        <f t="shared" ca="1" si="2"/>
        <v>0.68411299999999997</v>
      </c>
      <c r="T38">
        <f t="shared" ca="1" si="3"/>
        <v>-1</v>
      </c>
      <c r="U38">
        <f t="shared" ca="1" si="9"/>
        <v>0</v>
      </c>
      <c r="V38">
        <f t="shared" ca="1" si="9"/>
        <v>0</v>
      </c>
    </row>
    <row r="39" spans="2:22">
      <c r="B39" s="2" t="s">
        <v>21</v>
      </c>
      <c r="C39" t="s">
        <v>22</v>
      </c>
      <c r="D39" t="s">
        <v>486</v>
      </c>
      <c r="G39">
        <f t="shared" si="7"/>
        <v>4</v>
      </c>
      <c r="H39">
        <v>3</v>
      </c>
      <c r="I39">
        <f t="shared" si="4"/>
        <v>133</v>
      </c>
      <c r="J39">
        <f t="shared" si="0"/>
        <v>37</v>
      </c>
      <c r="K39" t="str" cm="1">
        <f t="array" aca="1" ref="K39" ca="1">RIGHT(INDIRECT("B"&amp;I39),9)</f>
        <v xml:space="preserve"> 0.315745</v>
      </c>
      <c r="L39" t="str" cm="1">
        <f t="array" aca="1" ref="L39" ca="1">RIGHT(INDIRECT("D"&amp;I39+1),9)</f>
        <v xml:space="preserve"> 0.684114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       'VFroot']</v>
      </c>
      <c r="P39">
        <f t="shared" si="1"/>
        <v>37</v>
      </c>
      <c r="Q39" s="6" t="str">
        <f t="shared" ca="1" si="5"/>
        <v>VFroot</v>
      </c>
      <c r="R39">
        <f t="shared" ca="1" si="2"/>
        <v>0.315745</v>
      </c>
      <c r="S39">
        <f t="shared" ca="1" si="2"/>
        <v>0.684114</v>
      </c>
      <c r="T39">
        <f t="shared" ca="1" si="3"/>
        <v>1</v>
      </c>
      <c r="U39">
        <f t="shared" ca="1" si="9"/>
        <v>-1.5000000000431335E-6</v>
      </c>
      <c r="V39">
        <f t="shared" ca="1" si="9"/>
        <v>-2.2500000001294008E-12</v>
      </c>
    </row>
    <row r="40" spans="2:22">
      <c r="B40" s="2" t="s">
        <v>24</v>
      </c>
      <c r="C40" t="s">
        <v>22</v>
      </c>
      <c r="D40">
        <v>-1</v>
      </c>
      <c r="G40">
        <f t="shared" si="7"/>
        <v>4</v>
      </c>
      <c r="H40">
        <v>3</v>
      </c>
      <c r="I40">
        <f t="shared" si="4"/>
        <v>137</v>
      </c>
      <c r="J40">
        <f t="shared" si="0"/>
        <v>38</v>
      </c>
      <c r="K40" t="str" cm="1">
        <f t="array" aca="1" ref="K40" ca="1">RIGHT(INDIRECT("B"&amp;I40),9)</f>
        <v xml:space="preserve"> 0.315745</v>
      </c>
      <c r="L40" t="str" cm="1">
        <f t="array" aca="1" ref="L40" ca="1">RIGHT(INDIRECT("D"&amp;I40+1),9)</f>
        <v xml:space="preserve"> 0.684114</v>
      </c>
      <c r="M40" cm="1">
        <f t="array" aca="1" ref="M40" ca="1">INDIRECT("D"&amp;I40+2)</f>
        <v>1</v>
      </c>
      <c r="N40" t="str" cm="1">
        <f t="array" aca="1" ref="N40" ca="1">INDIRECT(IF(H40=2,"E","B")&amp;I40+H40)</f>
        <v xml:space="preserve">        'k_rd']</v>
      </c>
      <c r="P40">
        <f t="shared" si="1"/>
        <v>38</v>
      </c>
      <c r="Q40" s="6" t="str">
        <f t="shared" ca="1" si="5"/>
        <v>k_rd</v>
      </c>
      <c r="R40">
        <f t="shared" ca="1" si="2"/>
        <v>0.315745</v>
      </c>
      <c r="S40">
        <f t="shared" ca="1" si="2"/>
        <v>0.684114</v>
      </c>
      <c r="T40">
        <f t="shared" ca="1" si="3"/>
        <v>1</v>
      </c>
      <c r="U40">
        <f t="shared" ca="1" si="9"/>
        <v>0</v>
      </c>
      <c r="V40">
        <f t="shared" ca="1" si="9"/>
        <v>0</v>
      </c>
    </row>
    <row r="41" spans="2:22">
      <c r="B41" s="2" t="s">
        <v>154</v>
      </c>
      <c r="G41">
        <f t="shared" si="7"/>
        <v>4</v>
      </c>
      <c r="H41">
        <v>3</v>
      </c>
      <c r="I41">
        <f t="shared" si="4"/>
        <v>141</v>
      </c>
      <c r="J41">
        <f t="shared" si="0"/>
        <v>39</v>
      </c>
      <c r="K41" t="str" cm="1">
        <f t="array" aca="1" ref="K41" ca="1">RIGHT(INDIRECT("B"&amp;I41),9)</f>
        <v xml:space="preserve"> 0.315745</v>
      </c>
      <c r="L41" t="str" cm="1">
        <f t="array" aca="1" ref="L41" ca="1">RIGHT(INDIRECT("D"&amp;I41+1),9)</f>
        <v xml:space="preserve"> 0.684114</v>
      </c>
      <c r="M41" cm="1">
        <f t="array" aca="1" ref="M41" ca="1">INDIRECT("D"&amp;I41+2)</f>
        <v>1</v>
      </c>
      <c r="N41" t="str" cm="1">
        <f t="array" aca="1" ref="N41" ca="1">INDIRECT(IF(H41=2,"E","B")&amp;I41+H41)</f>
        <v xml:space="preserve">        'AirOHRateConst']</v>
      </c>
      <c r="P41">
        <f t="shared" si="1"/>
        <v>39</v>
      </c>
      <c r="Q41" s="6" t="str">
        <f t="shared" ca="1" si="5"/>
        <v>AirOHRateConst</v>
      </c>
      <c r="R41">
        <f t="shared" ca="1" si="2"/>
        <v>0.315745</v>
      </c>
      <c r="S41">
        <f t="shared" ca="1" si="2"/>
        <v>0.684114</v>
      </c>
      <c r="T41">
        <f t="shared" ca="1" si="3"/>
        <v>1</v>
      </c>
      <c r="U41">
        <f t="shared" ca="1" si="9"/>
        <v>0</v>
      </c>
      <c r="V41">
        <f t="shared" ca="1" si="9"/>
        <v>0</v>
      </c>
    </row>
    <row r="42" spans="2:22">
      <c r="B42" s="2" t="s">
        <v>467</v>
      </c>
      <c r="G42">
        <f t="shared" si="7"/>
        <v>4</v>
      </c>
      <c r="H42">
        <v>3</v>
      </c>
      <c r="I42">
        <f t="shared" si="4"/>
        <v>145</v>
      </c>
      <c r="J42">
        <f t="shared" si="0"/>
        <v>40</v>
      </c>
      <c r="K42" t="str" cm="1">
        <f t="array" aca="1" ref="K42" ca="1">RIGHT(INDIRECT("B"&amp;I42),9)</f>
        <v xml:space="preserve"> 0.315745</v>
      </c>
      <c r="L42" t="str" cm="1">
        <f t="array" aca="1" ref="L42" ca="1">RIGHT(INDIRECT("D"&amp;I42+1),9)</f>
        <v xml:space="preserve"> 0.684114</v>
      </c>
      <c r="M42" cm="1">
        <f t="array" aca="1" ref="M42" ca="1">INDIRECT("D"&amp;I42+2)</f>
        <v>1</v>
      </c>
      <c r="N42" t="str" cm="1">
        <f t="array" aca="1" ref="N42" ca="1">INDIRECT(IF(H42=2,"E","B")&amp;I42+H42)</f>
        <v xml:space="preserve">        'pH_cyt']</v>
      </c>
      <c r="P42">
        <f t="shared" si="1"/>
        <v>40</v>
      </c>
      <c r="Q42" s="6" t="str">
        <f t="shared" ca="1" si="5"/>
        <v>pH_cyt</v>
      </c>
      <c r="R42">
        <f t="shared" ca="1" si="2"/>
        <v>0.315745</v>
      </c>
      <c r="S42">
        <f t="shared" ca="1" si="2"/>
        <v>0.684114</v>
      </c>
      <c r="T42">
        <f t="shared" ca="1" si="3"/>
        <v>1</v>
      </c>
      <c r="U42">
        <f t="shared" ca="1" si="9"/>
        <v>0</v>
      </c>
      <c r="V42">
        <f t="shared" ca="1" si="9"/>
        <v>0</v>
      </c>
    </row>
    <row r="43" spans="2:22">
      <c r="B43" s="2" t="s">
        <v>21</v>
      </c>
      <c r="C43" t="s">
        <v>22</v>
      </c>
      <c r="D43" t="s">
        <v>487</v>
      </c>
      <c r="G43">
        <f t="shared" si="7"/>
        <v>4</v>
      </c>
      <c r="H43">
        <v>3</v>
      </c>
      <c r="I43">
        <f t="shared" si="4"/>
        <v>149</v>
      </c>
      <c r="J43">
        <f t="shared" si="0"/>
        <v>41</v>
      </c>
      <c r="K43" t="str" cm="1">
        <f t="array" aca="1" ref="K43" ca="1">RIGHT(INDIRECT("B"&amp;I43),9)</f>
        <v xml:space="preserve"> 0.315745</v>
      </c>
      <c r="L43" t="str" cm="1">
        <f t="array" aca="1" ref="L43" ca="1">RIGHT(INDIRECT("D"&amp;I43+1),9)</f>
        <v xml:space="preserve"> 0.684114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       'kwe']</v>
      </c>
      <c r="P43">
        <f t="shared" si="1"/>
        <v>41</v>
      </c>
      <c r="Q43" s="6" t="str">
        <f t="shared" ca="1" si="5"/>
        <v>kwe</v>
      </c>
      <c r="R43">
        <f t="shared" ca="1" si="2"/>
        <v>0.315745</v>
      </c>
      <c r="S43">
        <f t="shared" ca="1" si="2"/>
        <v>0.684114</v>
      </c>
      <c r="T43">
        <f t="shared" ca="1" si="3"/>
        <v>-1</v>
      </c>
      <c r="U43">
        <f t="shared" ca="1" si="9"/>
        <v>0</v>
      </c>
      <c r="V43">
        <f t="shared" ca="1" si="9"/>
        <v>0</v>
      </c>
    </row>
    <row r="44" spans="2:22">
      <c r="B44" s="2" t="s">
        <v>24</v>
      </c>
      <c r="C44" t="s">
        <v>22</v>
      </c>
      <c r="D44">
        <v>-1</v>
      </c>
      <c r="G44">
        <f t="shared" si="7"/>
        <v>4</v>
      </c>
      <c r="H44">
        <v>2</v>
      </c>
      <c r="I44">
        <f t="shared" si="4"/>
        <v>153</v>
      </c>
      <c r="J44">
        <f t="shared" si="0"/>
        <v>42</v>
      </c>
      <c r="K44" t="str" cm="1">
        <f t="array" aca="1" ref="K44" ca="1">RIGHT(INDIRECT("B"&amp;I44),9)</f>
        <v xml:space="preserve"> 0.314167</v>
      </c>
      <c r="L44" t="str" cm="1">
        <f t="array" aca="1" ref="L44" ca="1">RIGHT(INDIRECT("D"&amp;I44+1),9)</f>
        <v xml:space="preserve">  0.68569</v>
      </c>
      <c r="M44" cm="1">
        <f t="array" aca="1" ref="M44" ca="1">INDIRECT("D"&amp;I44+2)</f>
        <v>1</v>
      </c>
      <c r="N44" t="str" cm="1">
        <f t="array" aca="1" ref="N44" ca="1">INDIRECT(IF(H44=2,"E","B")&amp;I44+H44)</f>
        <v xml:space="preserve"> 'Kn']</v>
      </c>
      <c r="P44">
        <f t="shared" si="1"/>
        <v>42</v>
      </c>
      <c r="Q44" s="6" t="str">
        <f t="shared" ca="1" si="5"/>
        <v>Kn</v>
      </c>
      <c r="R44">
        <f t="shared" ca="1" si="2"/>
        <v>0.31416699999999997</v>
      </c>
      <c r="S44">
        <f t="shared" ca="1" si="2"/>
        <v>0.68569000000000002</v>
      </c>
      <c r="T44">
        <f t="shared" ca="1" si="3"/>
        <v>1</v>
      </c>
      <c r="U44">
        <f t="shared" ca="1" si="9"/>
        <v>-2.3670000000000357E-3</v>
      </c>
      <c r="V44">
        <f t="shared" ca="1" si="9"/>
        <v>-5.5955880000001626E-6</v>
      </c>
    </row>
    <row r="45" spans="2:22">
      <c r="B45" s="2" t="s">
        <v>131</v>
      </c>
      <c r="G45">
        <f t="shared" si="7"/>
        <v>3</v>
      </c>
      <c r="H45">
        <v>3</v>
      </c>
      <c r="I45">
        <f t="shared" si="4"/>
        <v>156</v>
      </c>
      <c r="J45">
        <f t="shared" si="0"/>
        <v>43</v>
      </c>
      <c r="K45" t="str" cm="1">
        <f t="array" aca="1" ref="K45" ca="1">RIGHT(INDIRECT("B"&amp;I45),9)</f>
        <v xml:space="preserve"> 0.314167</v>
      </c>
      <c r="L45" t="str" cm="1">
        <f t="array" aca="1" ref="L45" ca="1">RIGHT(INDIRECT("D"&amp;I45+1),9)</f>
        <v xml:space="preserve">  0.68569</v>
      </c>
      <c r="M45" cm="1">
        <f t="array" aca="1" ref="M45" ca="1">INDIRECT("D"&amp;I45+2)</f>
        <v>1</v>
      </c>
      <c r="N45" t="str" cm="1">
        <f t="array" aca="1" ref="N45" ca="1">INDIRECT(IF(H45=2,"E","B")&amp;I45+H45)</f>
        <v xml:space="preserve">        'VFrootxylem']</v>
      </c>
      <c r="P45">
        <f t="shared" si="1"/>
        <v>43</v>
      </c>
      <c r="Q45" s="6" t="str">
        <f t="shared" ca="1" si="5"/>
        <v>VFrootxylem</v>
      </c>
      <c r="R45">
        <f t="shared" ca="1" si="2"/>
        <v>0.31416699999999997</v>
      </c>
      <c r="S45">
        <f t="shared" ca="1" si="2"/>
        <v>0.68569000000000002</v>
      </c>
      <c r="T45">
        <f t="shared" ca="1" si="3"/>
        <v>1</v>
      </c>
      <c r="U45">
        <f t="shared" ca="1" si="9"/>
        <v>0</v>
      </c>
      <c r="V45">
        <f t="shared" ca="1" si="9"/>
        <v>0</v>
      </c>
    </row>
    <row r="46" spans="2:22">
      <c r="B46" s="2" t="s">
        <v>467</v>
      </c>
      <c r="G46">
        <f t="shared" si="7"/>
        <v>4</v>
      </c>
      <c r="H46">
        <v>3</v>
      </c>
      <c r="I46">
        <f t="shared" si="4"/>
        <v>160</v>
      </c>
      <c r="J46">
        <f t="shared" si="0"/>
        <v>44</v>
      </c>
      <c r="K46" t="str" cm="1">
        <f t="array" aca="1" ref="K46" ca="1">RIGHT(INDIRECT("B"&amp;I46),9)</f>
        <v xml:space="preserve"> 0.314167</v>
      </c>
      <c r="L46" t="str" cm="1">
        <f t="array" aca="1" ref="L46" ca="1">RIGHT(INDIRECT("D"&amp;I46+1),9)</f>
        <v xml:space="preserve">  0.68569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       'lamb']</v>
      </c>
      <c r="P46">
        <f t="shared" si="1"/>
        <v>44</v>
      </c>
      <c r="Q46" s="6" t="str">
        <f t="shared" ca="1" si="5"/>
        <v>lamb</v>
      </c>
      <c r="R46">
        <f t="shared" ca="1" si="2"/>
        <v>0.31416699999999997</v>
      </c>
      <c r="S46">
        <f t="shared" ca="1" si="2"/>
        <v>0.68569000000000002</v>
      </c>
      <c r="T46">
        <f t="shared" ca="1" si="3"/>
        <v>1</v>
      </c>
      <c r="U46">
        <f t="shared" ca="1" si="9"/>
        <v>0</v>
      </c>
      <c r="V46">
        <f t="shared" ca="1" si="9"/>
        <v>0</v>
      </c>
    </row>
    <row r="47" spans="2:22">
      <c r="B47" s="2" t="s">
        <v>21</v>
      </c>
      <c r="C47" t="s">
        <v>22</v>
      </c>
      <c r="D47" t="s">
        <v>487</v>
      </c>
      <c r="G47">
        <f t="shared" si="7"/>
        <v>4</v>
      </c>
      <c r="H47">
        <v>3</v>
      </c>
      <c r="I47">
        <f t="shared" si="4"/>
        <v>164</v>
      </c>
      <c r="J47">
        <f t="shared" si="0"/>
        <v>45</v>
      </c>
      <c r="K47" t="str" cm="1">
        <f t="array" aca="1" ref="K47" ca="1">RIGHT(INDIRECT("B"&amp;I47),9)</f>
        <v xml:space="preserve"> 0.314167</v>
      </c>
      <c r="L47" t="str" cm="1">
        <f t="array" aca="1" ref="L47" ca="1">RIGHT(INDIRECT("D"&amp;I47+1),9)</f>
        <v xml:space="preserve">  0.68569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       'Beta']</v>
      </c>
      <c r="P47">
        <f t="shared" si="1"/>
        <v>45</v>
      </c>
      <c r="Q47" s="6" t="str">
        <f t="shared" ca="1" si="5"/>
        <v>Beta</v>
      </c>
      <c r="R47">
        <f t="shared" ca="1" si="2"/>
        <v>0.31416699999999997</v>
      </c>
      <c r="S47">
        <f t="shared" ca="1" si="2"/>
        <v>0.68569000000000002</v>
      </c>
      <c r="T47">
        <f t="shared" ca="1" si="3"/>
        <v>-1</v>
      </c>
      <c r="U47">
        <f t="shared" ca="1" si="9"/>
        <v>0</v>
      </c>
      <c r="V47">
        <f t="shared" ca="1" si="9"/>
        <v>0</v>
      </c>
    </row>
    <row r="48" spans="2:22">
      <c r="B48" s="2" t="s">
        <v>24</v>
      </c>
      <c r="C48" t="s">
        <v>22</v>
      </c>
      <c r="D48">
        <v>1</v>
      </c>
      <c r="G48">
        <f t="shared" si="7"/>
        <v>4</v>
      </c>
      <c r="H48">
        <v>3</v>
      </c>
      <c r="I48">
        <f t="shared" si="4"/>
        <v>168</v>
      </c>
      <c r="J48">
        <f t="shared" si="0"/>
        <v>46</v>
      </c>
      <c r="K48" t="str" cm="1">
        <f t="array" aca="1" ref="K48" ca="1">RIGHT(INDIRECT("B"&amp;I48),9)</f>
        <v xml:space="preserve"> 0.160391</v>
      </c>
      <c r="L48" t="str" cm="1">
        <f t="array" aca="1" ref="L48" ca="1">RIGHT(INDIRECT("D"&amp;I48+1),9)</f>
        <v xml:space="preserve"> 0.839609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       'thetam']</v>
      </c>
      <c r="P48">
        <f t="shared" si="1"/>
        <v>46</v>
      </c>
      <c r="Q48" s="6" t="str">
        <f t="shared" ca="1" si="5"/>
        <v>thetam</v>
      </c>
      <c r="R48">
        <f t="shared" ca="1" si="2"/>
        <v>0.16039100000000001</v>
      </c>
      <c r="S48">
        <f t="shared" ca="1" si="2"/>
        <v>0.83960900000000005</v>
      </c>
      <c r="T48">
        <f t="shared" ca="1" si="3"/>
        <v>1</v>
      </c>
      <c r="U48">
        <f t="shared" ca="1" si="9"/>
        <v>-0.23066399999999995</v>
      </c>
      <c r="V48">
        <f t="shared" ca="1" si="9"/>
        <v>-5.3255358324000003E-2</v>
      </c>
    </row>
    <row r="49" spans="2:22">
      <c r="B49" s="2" t="s">
        <v>53</v>
      </c>
      <c r="G49">
        <f t="shared" si="7"/>
        <v>4</v>
      </c>
      <c r="H49">
        <v>2</v>
      </c>
      <c r="I49">
        <f t="shared" si="4"/>
        <v>172</v>
      </c>
      <c r="J49">
        <f t="shared" si="0"/>
        <v>47</v>
      </c>
      <c r="K49" t="str" cm="1">
        <f t="array" aca="1" ref="K49" ca="1">RIGHT(INDIRECT("B"&amp;I49),9)</f>
        <v xml:space="preserve"> 0.160397</v>
      </c>
      <c r="L49" t="str" cm="1">
        <f t="array" aca="1" ref="L49" ca="1">RIGHT(INDIRECT("D"&amp;I49+1),9)</f>
        <v xml:space="preserve"> 0.839603</v>
      </c>
      <c r="M49" cm="1">
        <f t="array" aca="1" ref="M49" ca="1">INDIRECT("D"&amp;I49+2)</f>
        <v>1</v>
      </c>
      <c r="N49" t="str" cm="1">
        <f t="array" aca="1" ref="N49" ca="1">INDIRECT(IF(H49=2,"E","B")&amp;I49+H49)</f>
        <v xml:space="preserve"> 'Sw']</v>
      </c>
      <c r="P49">
        <f t="shared" si="1"/>
        <v>47</v>
      </c>
      <c r="Q49" s="6" t="str">
        <f t="shared" ca="1" si="5"/>
        <v>Sw</v>
      </c>
      <c r="R49">
        <f t="shared" ca="1" si="2"/>
        <v>0.16039700000000001</v>
      </c>
      <c r="S49">
        <f t="shared" ca="1" si="2"/>
        <v>0.83960299999999999</v>
      </c>
      <c r="T49">
        <f t="shared" ca="1" si="3"/>
        <v>1</v>
      </c>
      <c r="U49">
        <f t="shared" ca="1" si="9"/>
        <v>9.0000000000090008E-6</v>
      </c>
      <c r="V49">
        <f t="shared" ca="1" si="9"/>
        <v>-8.1000000000911415E-11</v>
      </c>
    </row>
    <row r="50" spans="2:22">
      <c r="B50" s="2" t="s">
        <v>468</v>
      </c>
      <c r="G50">
        <f t="shared" si="7"/>
        <v>3</v>
      </c>
      <c r="H50">
        <v>3</v>
      </c>
      <c r="I50">
        <f t="shared" si="4"/>
        <v>175</v>
      </c>
      <c r="J50">
        <f t="shared" si="0"/>
        <v>48</v>
      </c>
      <c r="K50" t="str" cm="1">
        <f t="array" aca="1" ref="K50" ca="1">RIGHT(INDIRECT("B"&amp;I50),9)</f>
        <v xml:space="preserve"> 0.217401</v>
      </c>
      <c r="L50" t="str" cm="1">
        <f t="array" aca="1" ref="L50" ca="1">RIGHT(INDIRECT("D"&amp;I50+1),9)</f>
        <v xml:space="preserve"> 0.782599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'wmim']</v>
      </c>
      <c r="P50">
        <f t="shared" si="1"/>
        <v>48</v>
      </c>
      <c r="Q50" s="6" t="str">
        <f t="shared" ca="1" si="5"/>
        <v>wmim</v>
      </c>
      <c r="R50">
        <f t="shared" ca="1" si="2"/>
        <v>0.21740100000000001</v>
      </c>
      <c r="S50">
        <f t="shared" ca="1" si="2"/>
        <v>0.78259900000000004</v>
      </c>
      <c r="T50">
        <f t="shared" ca="1" si="3"/>
        <v>-1</v>
      </c>
      <c r="U50">
        <f t="shared" ca="1" si="9"/>
        <v>-8.5505999999999999E-2</v>
      </c>
      <c r="V50">
        <f t="shared" ca="1" si="9"/>
        <v>7.3112760359999923E-3</v>
      </c>
    </row>
    <row r="51" spans="2:22">
      <c r="B51" s="2" t="s">
        <v>21</v>
      </c>
      <c r="C51" t="s">
        <v>22</v>
      </c>
      <c r="D51" t="s">
        <v>488</v>
      </c>
      <c r="G51">
        <f t="shared" si="7"/>
        <v>4</v>
      </c>
      <c r="H51">
        <v>2</v>
      </c>
      <c r="I51">
        <f t="shared" si="4"/>
        <v>179</v>
      </c>
      <c r="J51">
        <f t="shared" si="0"/>
        <v>49</v>
      </c>
      <c r="K51" t="str" cm="1">
        <f t="array" aca="1" ref="K51" ca="1">RIGHT(INDIRECT("B"&amp;I51),9)</f>
        <v xml:space="preserve"> 0.217401</v>
      </c>
      <c r="L51" t="str" cm="1">
        <f t="array" aca="1" ref="L51" ca="1">RIGHT(INDIRECT("D"&amp;I51+1),9)</f>
        <v xml:space="preserve"> 0.782599</v>
      </c>
      <c r="M51" cm="1">
        <f t="array" aca="1" ref="M51" ca="1">INDIRECT("D"&amp;I51+2)</f>
        <v>1</v>
      </c>
      <c r="N51" t="str" cm="1">
        <f t="array" aca="1" ref="N51" ca="1">INDIRECT(IF(H51=2,"E","B")&amp;I51+H51)</f>
        <v xml:space="preserve"> 'Ifw']</v>
      </c>
      <c r="P51">
        <f t="shared" si="1"/>
        <v>49</v>
      </c>
      <c r="Q51" s="6" t="str">
        <f t="shared" ca="1" si="5"/>
        <v>Ifw</v>
      </c>
      <c r="R51">
        <f t="shared" ca="1" si="2"/>
        <v>0.21740100000000001</v>
      </c>
      <c r="S51">
        <f t="shared" ca="1" si="2"/>
        <v>0.78259900000000004</v>
      </c>
      <c r="T51">
        <f t="shared" ca="1" si="3"/>
        <v>1</v>
      </c>
      <c r="U51">
        <f t="shared" ca="1" si="9"/>
        <v>0</v>
      </c>
      <c r="V51">
        <f t="shared" ca="1" si="9"/>
        <v>0</v>
      </c>
    </row>
    <row r="52" spans="2:22">
      <c r="B52" s="2" t="s">
        <v>24</v>
      </c>
      <c r="C52" t="s">
        <v>22</v>
      </c>
      <c r="D52">
        <v>-1</v>
      </c>
      <c r="E52" t="s">
        <v>36</v>
      </c>
      <c r="G52">
        <f t="shared" si="7"/>
        <v>3</v>
      </c>
      <c r="H52">
        <v>2</v>
      </c>
      <c r="I52">
        <f t="shared" si="4"/>
        <v>182</v>
      </c>
      <c r="J52">
        <f t="shared" si="0"/>
        <v>50</v>
      </c>
      <c r="K52" t="str" cm="1">
        <f t="array" aca="1" ref="K52" ca="1">RIGHT(INDIRECT("B"&amp;I52),9)</f>
        <v xml:space="preserve"> 0.217401</v>
      </c>
      <c r="L52" t="str" cm="1">
        <f t="array" aca="1" ref="L52" ca="1">RIGHT(INDIRECT("D"&amp;I52+1),9)</f>
        <v xml:space="preserve"> 0.782599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'Ilw']</v>
      </c>
      <c r="P52">
        <f t="shared" si="1"/>
        <v>50</v>
      </c>
      <c r="Q52" s="6" t="str">
        <f t="shared" ca="1" si="5"/>
        <v>Ilw</v>
      </c>
      <c r="R52">
        <f t="shared" ca="1" si="2"/>
        <v>0.21740100000000001</v>
      </c>
      <c r="S52">
        <f t="shared" ca="1" si="2"/>
        <v>0.78259900000000004</v>
      </c>
      <c r="T52">
        <f t="shared" ca="1" si="3"/>
        <v>1</v>
      </c>
      <c r="U52">
        <f t="shared" ca="1" si="9"/>
        <v>0</v>
      </c>
      <c r="V52">
        <f t="shared" ca="1" si="9"/>
        <v>0</v>
      </c>
    </row>
    <row r="53" spans="2:22">
      <c r="B53" s="2" t="s">
        <v>468</v>
      </c>
      <c r="G53">
        <f t="shared" si="7"/>
        <v>3</v>
      </c>
      <c r="H53">
        <v>3</v>
      </c>
      <c r="I53">
        <f t="shared" si="4"/>
        <v>185</v>
      </c>
      <c r="J53">
        <f t="shared" si="0"/>
        <v>51</v>
      </c>
      <c r="K53" t="str" cm="1">
        <f t="array" aca="1" ref="K53" ca="1">RIGHT(INDIRECT("B"&amp;I53),9)</f>
        <v xml:space="preserve"> 0.217401</v>
      </c>
      <c r="L53" t="str" cm="1">
        <f t="array" aca="1" ref="L53" ca="1">RIGHT(INDIRECT("D"&amp;I53+1),9)</f>
        <v xml:space="preserve"> 0.782599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       'VFrootcyl']</v>
      </c>
      <c r="P53">
        <f t="shared" si="1"/>
        <v>51</v>
      </c>
      <c r="Q53" s="6" t="str">
        <f t="shared" ca="1" si="5"/>
        <v>VFrootcyl</v>
      </c>
      <c r="R53">
        <f t="shared" ca="1" si="2"/>
        <v>0.21740100000000001</v>
      </c>
      <c r="S53">
        <f t="shared" ca="1" si="2"/>
        <v>0.78259900000000004</v>
      </c>
      <c r="T53">
        <f t="shared" ca="1" si="3"/>
        <v>1</v>
      </c>
      <c r="U53">
        <f t="shared" ref="U53:V59" ca="1" si="10">T53*(R53-R52)/(2/3)</f>
        <v>0</v>
      </c>
      <c r="V53">
        <f t="shared" ca="1" si="10"/>
        <v>0</v>
      </c>
    </row>
    <row r="54" spans="2:22">
      <c r="B54" s="2" t="s">
        <v>21</v>
      </c>
      <c r="C54" t="s">
        <v>22</v>
      </c>
      <c r="D54" t="s">
        <v>489</v>
      </c>
      <c r="G54">
        <f t="shared" si="7"/>
        <v>4</v>
      </c>
      <c r="H54">
        <v>2</v>
      </c>
      <c r="I54">
        <f t="shared" si="4"/>
        <v>189</v>
      </c>
      <c r="J54">
        <f t="shared" si="0"/>
        <v>52</v>
      </c>
      <c r="K54" t="str" cm="1">
        <f t="array" aca="1" ref="K54" ca="1">RIGHT(INDIRECT("B"&amp;I54),9)</f>
        <v xml:space="preserve"> 0.217401</v>
      </c>
      <c r="L54" t="str" cm="1">
        <f t="array" aca="1" ref="L54" ca="1">RIGHT(INDIRECT("D"&amp;I54+1),9)</f>
        <v xml:space="preserve"> 0.782599</v>
      </c>
      <c r="M54" cm="1">
        <f t="array" aca="1" ref="M54" ca="1">INDIRECT("D"&amp;I54+2)</f>
        <v>1</v>
      </c>
      <c r="N54" t="str" cm="1">
        <f t="array" aca="1" ref="N54" ca="1">INDIRECT(IF(H54=2,"E","B")&amp;I54+H54)</f>
        <v xml:space="preserve"> 'Ks']</v>
      </c>
      <c r="P54">
        <f t="shared" si="1"/>
        <v>52</v>
      </c>
      <c r="Q54" s="6" t="str">
        <f t="shared" ca="1" si="5"/>
        <v>Ks</v>
      </c>
      <c r="R54">
        <f t="shared" ca="1" si="2"/>
        <v>0.21740100000000001</v>
      </c>
      <c r="S54">
        <f t="shared" ca="1" si="2"/>
        <v>0.78259900000000004</v>
      </c>
      <c r="T54">
        <f t="shared" ca="1" si="3"/>
        <v>1</v>
      </c>
      <c r="U54">
        <f t="shared" ca="1" si="10"/>
        <v>0</v>
      </c>
      <c r="V54">
        <f t="shared" ca="1" si="10"/>
        <v>0</v>
      </c>
    </row>
    <row r="55" spans="2:22">
      <c r="B55" s="2" t="s">
        <v>24</v>
      </c>
      <c r="C55" t="s">
        <v>22</v>
      </c>
      <c r="D55">
        <v>1</v>
      </c>
      <c r="E55" t="s">
        <v>62</v>
      </c>
      <c r="G55">
        <f t="shared" si="7"/>
        <v>3</v>
      </c>
      <c r="H55">
        <v>3</v>
      </c>
      <c r="I55">
        <f t="shared" si="4"/>
        <v>192</v>
      </c>
      <c r="J55">
        <f t="shared" si="0"/>
        <v>53</v>
      </c>
      <c r="K55" t="str" cm="1">
        <f t="array" aca="1" ref="K55" ca="1">RIGHT(INDIRECT("B"&amp;I55),9)</f>
        <v xml:space="preserve"> 0.217401</v>
      </c>
      <c r="L55" t="str" cm="1">
        <f t="array" aca="1" ref="L55" ca="1">RIGHT(INDIRECT("D"&amp;I55+1),9)</f>
        <v xml:space="preserve"> 0.782599</v>
      </c>
      <c r="M55" cm="1">
        <f t="array" aca="1" ref="M55" ca="1">INDIRECT("D"&amp;I55+2)</f>
        <v>-1</v>
      </c>
      <c r="N55" t="str" cm="1">
        <f t="array" aca="1" ref="N55" ca="1">INDIRECT(IF(H55=2,"E","B")&amp;I55+H55)</f>
        <v xml:space="preserve">        'k_sg']</v>
      </c>
      <c r="P55">
        <f t="shared" si="1"/>
        <v>53</v>
      </c>
      <c r="Q55" s="6" t="str">
        <f t="shared" ca="1" si="5"/>
        <v>k_sg</v>
      </c>
      <c r="R55">
        <f t="shared" ca="1" si="2"/>
        <v>0.21740100000000001</v>
      </c>
      <c r="S55">
        <f t="shared" ca="1" si="2"/>
        <v>0.78259900000000004</v>
      </c>
      <c r="T55">
        <f t="shared" ca="1" si="3"/>
        <v>-1</v>
      </c>
      <c r="U55">
        <f t="shared" ca="1" si="10"/>
        <v>0</v>
      </c>
      <c r="V55">
        <f t="shared" ca="1" si="10"/>
        <v>0</v>
      </c>
    </row>
    <row r="56" spans="2:22">
      <c r="B56" s="2" t="s">
        <v>468</v>
      </c>
      <c r="G56">
        <f t="shared" si="7"/>
        <v>4</v>
      </c>
      <c r="H56">
        <v>3</v>
      </c>
      <c r="I56">
        <f t="shared" si="4"/>
        <v>196</v>
      </c>
      <c r="J56">
        <f t="shared" si="0"/>
        <v>54</v>
      </c>
      <c r="K56" t="str" cm="1">
        <f t="array" aca="1" ref="K56" ca="1">RIGHT(INDIRECT("B"&amp;I56),9)</f>
        <v xml:space="preserve"> 0.217401</v>
      </c>
      <c r="L56" t="str" cm="1">
        <f t="array" aca="1" ref="L56" ca="1">RIGHT(INDIRECT("D"&amp;I56+1),9)</f>
        <v xml:space="preserve"> 0.782599</v>
      </c>
      <c r="M56" cm="1">
        <f t="array" aca="1" ref="M56" ca="1">INDIRECT("D"&amp;I56+2)</f>
        <v>-1</v>
      </c>
      <c r="N56" t="str" cm="1">
        <f t="array" aca="1" ref="N56" ca="1">INDIRECT(IF(H56=2,"E","B")&amp;I56+H56)</f>
        <v xml:space="preserve">        'k_rg']</v>
      </c>
      <c r="P56">
        <f t="shared" si="1"/>
        <v>54</v>
      </c>
      <c r="Q56" s="6" t="str">
        <f t="shared" ca="1" si="5"/>
        <v>k_rg</v>
      </c>
      <c r="R56">
        <f t="shared" ca="1" si="2"/>
        <v>0.21740100000000001</v>
      </c>
      <c r="S56">
        <f t="shared" ca="1" si="2"/>
        <v>0.78259900000000004</v>
      </c>
      <c r="T56">
        <f t="shared" ca="1" si="3"/>
        <v>-1</v>
      </c>
      <c r="U56">
        <f t="shared" ca="1" si="10"/>
        <v>0</v>
      </c>
      <c r="V56">
        <f t="shared" ca="1" si="10"/>
        <v>0</v>
      </c>
    </row>
    <row r="57" spans="2:22">
      <c r="B57" s="2" t="s">
        <v>21</v>
      </c>
      <c r="C57" t="s">
        <v>22</v>
      </c>
      <c r="D57" t="s">
        <v>489</v>
      </c>
      <c r="G57">
        <f t="shared" si="7"/>
        <v>4</v>
      </c>
      <c r="H57">
        <v>3</v>
      </c>
      <c r="I57">
        <f t="shared" si="4"/>
        <v>200</v>
      </c>
      <c r="J57">
        <f t="shared" si="0"/>
        <v>55</v>
      </c>
      <c r="K57" t="str" cm="1">
        <f t="array" aca="1" ref="K57" ca="1">RIGHT(INDIRECT("B"&amp;I57),9)</f>
        <v xml:space="preserve"> 0.217401</v>
      </c>
      <c r="L57" t="str" cm="1">
        <f t="array" aca="1" ref="L57" ca="1">RIGHT(INDIRECT("D"&amp;I57+1),9)</f>
        <v xml:space="preserve"> 0.782599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       'ksa']</v>
      </c>
      <c r="P57">
        <f t="shared" si="1"/>
        <v>55</v>
      </c>
      <c r="Q57" s="6" t="str">
        <f t="shared" ca="1" si="5"/>
        <v>ksa</v>
      </c>
      <c r="R57">
        <f t="shared" ca="1" si="2"/>
        <v>0.21740100000000001</v>
      </c>
      <c r="S57">
        <f t="shared" ca="1" si="2"/>
        <v>0.78259900000000004</v>
      </c>
      <c r="T57">
        <f t="shared" ca="1" si="3"/>
        <v>-1</v>
      </c>
      <c r="U57">
        <f t="shared" ca="1" si="10"/>
        <v>0</v>
      </c>
      <c r="V57">
        <f t="shared" ca="1" si="10"/>
        <v>0</v>
      </c>
    </row>
    <row r="58" spans="2:22">
      <c r="B58" s="2" t="s">
        <v>24</v>
      </c>
      <c r="C58" t="s">
        <v>22</v>
      </c>
      <c r="D58">
        <v>-1</v>
      </c>
      <c r="G58">
        <f t="shared" si="7"/>
        <v>4</v>
      </c>
      <c r="H58">
        <v>2</v>
      </c>
      <c r="I58">
        <f t="shared" si="4"/>
        <v>204</v>
      </c>
      <c r="J58">
        <f t="shared" si="0"/>
        <v>56</v>
      </c>
      <c r="K58" t="str" cm="1">
        <f t="array" aca="1" ref="K58" ca="1">RIGHT(INDIRECT("B"&amp;I58),9)</f>
        <v xml:space="preserve"> 0.211143</v>
      </c>
      <c r="L58" t="str" cm="1">
        <f t="array" aca="1" ref="L58" ca="1">RIGHT(INDIRECT("D"&amp;I58+1),9)</f>
        <v xml:space="preserve"> 0.788857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'Cd']</v>
      </c>
      <c r="P58">
        <f t="shared" si="1"/>
        <v>56</v>
      </c>
      <c r="Q58" s="6" t="str">
        <f t="shared" ca="1" si="5"/>
        <v>Cd</v>
      </c>
      <c r="R58">
        <f t="shared" ca="1" si="2"/>
        <v>0.211143</v>
      </c>
      <c r="S58">
        <f t="shared" ca="1" si="2"/>
        <v>0.78885700000000003</v>
      </c>
      <c r="T58">
        <f t="shared" ca="1" si="3"/>
        <v>-1</v>
      </c>
      <c r="U58">
        <f t="shared" ca="1" si="10"/>
        <v>9.3870000000000203E-3</v>
      </c>
      <c r="V58">
        <f t="shared" ca="1" si="10"/>
        <v>8.8115768999999996E-5</v>
      </c>
    </row>
    <row r="59" spans="2:22">
      <c r="B59" s="2" t="s">
        <v>82</v>
      </c>
      <c r="G59">
        <f t="shared" si="7"/>
        <v>3</v>
      </c>
      <c r="H59">
        <v>3</v>
      </c>
      <c r="I59">
        <f t="shared" si="4"/>
        <v>207</v>
      </c>
      <c r="J59">
        <f t="shared" si="0"/>
        <v>57</v>
      </c>
      <c r="K59" t="str" cm="1">
        <f t="array" aca="1" ref="K59" ca="1">RIGHT(INDIRECT("B"&amp;I59),9)</f>
        <v xml:space="preserve"> 0.204367</v>
      </c>
      <c r="L59" t="str" cm="1">
        <f t="array" aca="1" ref="L59" ca="1">RIGHT(INDIRECT("D"&amp;I59+1),9)</f>
        <v xml:space="preserve"> 0.795633</v>
      </c>
      <c r="M59" cm="1">
        <f t="array" aca="1" ref="M59" ca="1">INDIRECT("D"&amp;I59+2)</f>
        <v>1</v>
      </c>
      <c r="N59" t="str" cm="1">
        <f t="array" aca="1" ref="N59" ca="1">INDIRECT(IF(H59=2,"E","B")&amp;I59+H59)</f>
        <v xml:space="preserve">        'Emax']]</v>
      </c>
      <c r="P59">
        <f t="shared" si="1"/>
        <v>57</v>
      </c>
      <c r="Q59" s="6" t="str">
        <f t="shared" ca="1" si="5"/>
        <v>Emax</v>
      </c>
      <c r="R59">
        <f t="shared" ca="1" si="2"/>
        <v>0.20436699999999999</v>
      </c>
      <c r="S59">
        <f t="shared" ca="1" si="2"/>
        <v>0.79563300000000003</v>
      </c>
      <c r="T59">
        <f t="shared" ca="1" si="3"/>
        <v>1</v>
      </c>
      <c r="U59">
        <f t="shared" ca="1" si="10"/>
        <v>-1.0164000000000006E-2</v>
      </c>
      <c r="V59">
        <f t="shared" ca="1" si="10"/>
        <v>-1.0330689600000012E-4</v>
      </c>
    </row>
    <row r="60" spans="2:22">
      <c r="B60" s="2" t="s">
        <v>468</v>
      </c>
    </row>
    <row r="61" spans="2:22">
      <c r="B61" s="2" t="s">
        <v>21</v>
      </c>
      <c r="C61" t="s">
        <v>22</v>
      </c>
      <c r="D61" t="s">
        <v>489</v>
      </c>
    </row>
    <row r="62" spans="2:22">
      <c r="B62" s="2" t="s">
        <v>24</v>
      </c>
      <c r="C62" t="s">
        <v>22</v>
      </c>
      <c r="D62">
        <v>-1</v>
      </c>
      <c r="E62" t="s">
        <v>39</v>
      </c>
    </row>
    <row r="63" spans="2:22">
      <c r="B63" s="2" t="s">
        <v>468</v>
      </c>
    </row>
    <row r="64" spans="2:22">
      <c r="B64" s="2" t="s">
        <v>21</v>
      </c>
      <c r="C64" t="s">
        <v>22</v>
      </c>
      <c r="D64" t="s">
        <v>489</v>
      </c>
    </row>
    <row r="65" spans="2:4">
      <c r="B65" s="2" t="s">
        <v>24</v>
      </c>
      <c r="C65" t="s">
        <v>22</v>
      </c>
      <c r="D65">
        <v>-1</v>
      </c>
    </row>
    <row r="66" spans="2:4">
      <c r="B66" s="2" t="s">
        <v>47</v>
      </c>
    </row>
    <row r="67" spans="2:4">
      <c r="B67" s="2" t="s">
        <v>469</v>
      </c>
    </row>
    <row r="68" spans="2:4">
      <c r="B68" s="2" t="s">
        <v>21</v>
      </c>
      <c r="C68" t="s">
        <v>22</v>
      </c>
      <c r="D68" t="s">
        <v>490</v>
      </c>
    </row>
    <row r="69" spans="2:4">
      <c r="B69" s="2" t="s">
        <v>24</v>
      </c>
      <c r="C69" t="s">
        <v>22</v>
      </c>
      <c r="D69">
        <v>1</v>
      </c>
    </row>
    <row r="70" spans="2:4">
      <c r="B70" s="2" t="s">
        <v>59</v>
      </c>
    </row>
    <row r="71" spans="2:4">
      <c r="B71" s="2" t="s">
        <v>469</v>
      </c>
    </row>
    <row r="72" spans="2:4">
      <c r="B72" s="2" t="s">
        <v>21</v>
      </c>
      <c r="C72" t="s">
        <v>22</v>
      </c>
      <c r="D72" t="s">
        <v>490</v>
      </c>
    </row>
    <row r="73" spans="2:4">
      <c r="B73" s="2" t="s">
        <v>24</v>
      </c>
      <c r="C73" t="s">
        <v>22</v>
      </c>
      <c r="D73">
        <v>1</v>
      </c>
    </row>
    <row r="74" spans="2:4">
      <c r="B74" s="2" t="s">
        <v>83</v>
      </c>
    </row>
    <row r="75" spans="2:4">
      <c r="B75" s="2" t="s">
        <v>470</v>
      </c>
    </row>
    <row r="76" spans="2:4">
      <c r="B76" s="2" t="s">
        <v>21</v>
      </c>
      <c r="C76" t="s">
        <v>22</v>
      </c>
      <c r="D76" t="s">
        <v>491</v>
      </c>
    </row>
    <row r="77" spans="2:4">
      <c r="B77" s="2" t="s">
        <v>24</v>
      </c>
      <c r="C77" t="s">
        <v>22</v>
      </c>
      <c r="D77">
        <v>-1</v>
      </c>
    </row>
    <row r="78" spans="2:4">
      <c r="B78" s="2" t="s">
        <v>89</v>
      </c>
    </row>
    <row r="79" spans="2:4">
      <c r="B79" s="2" t="s">
        <v>471</v>
      </c>
    </row>
    <row r="80" spans="2:4">
      <c r="B80" s="2" t="s">
        <v>21</v>
      </c>
      <c r="C80" t="s">
        <v>22</v>
      </c>
      <c r="D80" t="s">
        <v>492</v>
      </c>
    </row>
    <row r="81" spans="2:5">
      <c r="B81" s="2" t="s">
        <v>24</v>
      </c>
      <c r="C81" t="s">
        <v>22</v>
      </c>
      <c r="D81">
        <v>-1</v>
      </c>
    </row>
    <row r="82" spans="2:5">
      <c r="B82" s="2" t="s">
        <v>75</v>
      </c>
    </row>
    <row r="83" spans="2:5">
      <c r="B83" s="2" t="s">
        <v>471</v>
      </c>
    </row>
    <row r="84" spans="2:5">
      <c r="B84" s="2" t="s">
        <v>21</v>
      </c>
      <c r="C84" t="s">
        <v>22</v>
      </c>
      <c r="D84" t="s">
        <v>492</v>
      </c>
    </row>
    <row r="85" spans="2:5">
      <c r="B85" s="2" t="s">
        <v>24</v>
      </c>
      <c r="C85" t="s">
        <v>22</v>
      </c>
      <c r="D85">
        <v>1</v>
      </c>
      <c r="E85" t="s">
        <v>215</v>
      </c>
    </row>
    <row r="86" spans="2:5">
      <c r="B86" s="2" t="s">
        <v>471</v>
      </c>
    </row>
    <row r="87" spans="2:5">
      <c r="B87" s="2" t="s">
        <v>21</v>
      </c>
      <c r="C87" t="s">
        <v>22</v>
      </c>
      <c r="D87" t="s">
        <v>492</v>
      </c>
    </row>
    <row r="88" spans="2:5">
      <c r="B88" s="2" t="s">
        <v>24</v>
      </c>
      <c r="C88" t="s">
        <v>22</v>
      </c>
      <c r="D88">
        <v>1</v>
      </c>
      <c r="E88" t="s">
        <v>87</v>
      </c>
    </row>
    <row r="89" spans="2:5">
      <c r="B89" s="2" t="s">
        <v>471</v>
      </c>
    </row>
    <row r="90" spans="2:5">
      <c r="B90" s="2" t="s">
        <v>21</v>
      </c>
      <c r="C90" t="s">
        <v>22</v>
      </c>
      <c r="D90" t="s">
        <v>492</v>
      </c>
    </row>
    <row r="91" spans="2:5">
      <c r="B91" s="2" t="s">
        <v>24</v>
      </c>
      <c r="C91" t="s">
        <v>22</v>
      </c>
      <c r="D91">
        <v>-1</v>
      </c>
      <c r="E91" t="s">
        <v>84</v>
      </c>
    </row>
    <row r="92" spans="2:5">
      <c r="B92" s="2" t="s">
        <v>471</v>
      </c>
    </row>
    <row r="93" spans="2:5">
      <c r="B93" s="2" t="s">
        <v>21</v>
      </c>
      <c r="C93" t="s">
        <v>22</v>
      </c>
      <c r="D93" t="s">
        <v>492</v>
      </c>
    </row>
    <row r="94" spans="2:5">
      <c r="B94" s="2" t="s">
        <v>24</v>
      </c>
      <c r="C94" t="s">
        <v>22</v>
      </c>
      <c r="D94">
        <v>1</v>
      </c>
      <c r="E94" t="s">
        <v>132</v>
      </c>
    </row>
    <row r="95" spans="2:5">
      <c r="B95" s="2" t="s">
        <v>472</v>
      </c>
    </row>
    <row r="96" spans="2:5">
      <c r="B96" s="2" t="s">
        <v>21</v>
      </c>
      <c r="C96" t="s">
        <v>22</v>
      </c>
      <c r="D96" t="s">
        <v>493</v>
      </c>
    </row>
    <row r="97" spans="2:4">
      <c r="B97" s="2" t="s">
        <v>24</v>
      </c>
      <c r="C97" t="s">
        <v>22</v>
      </c>
      <c r="D97">
        <v>-1</v>
      </c>
    </row>
    <row r="98" spans="2:4">
      <c r="B98" s="2" t="s">
        <v>37</v>
      </c>
    </row>
    <row r="99" spans="2:4">
      <c r="B99" s="2" t="s">
        <v>472</v>
      </c>
    </row>
    <row r="100" spans="2:4">
      <c r="B100" s="2" t="s">
        <v>21</v>
      </c>
      <c r="C100" t="s">
        <v>22</v>
      </c>
      <c r="D100" t="s">
        <v>494</v>
      </c>
    </row>
    <row r="101" spans="2:4">
      <c r="B101" s="2" t="s">
        <v>24</v>
      </c>
      <c r="C101" t="s">
        <v>22</v>
      </c>
      <c r="D101">
        <v>-1</v>
      </c>
    </row>
    <row r="102" spans="2:4">
      <c r="B102" s="2" t="s">
        <v>32</v>
      </c>
    </row>
    <row r="103" spans="2:4">
      <c r="B103" s="2" t="s">
        <v>472</v>
      </c>
    </row>
    <row r="104" spans="2:4">
      <c r="B104" s="2" t="s">
        <v>21</v>
      </c>
      <c r="C104" t="s">
        <v>22</v>
      </c>
      <c r="D104" t="s">
        <v>494</v>
      </c>
    </row>
    <row r="105" spans="2:4">
      <c r="B105" s="2" t="s">
        <v>24</v>
      </c>
      <c r="C105" t="s">
        <v>22</v>
      </c>
      <c r="D105">
        <v>-1</v>
      </c>
    </row>
    <row r="106" spans="2:4">
      <c r="B106" s="2" t="s">
        <v>199</v>
      </c>
    </row>
    <row r="107" spans="2:4">
      <c r="B107" s="2" t="s">
        <v>473</v>
      </c>
    </row>
    <row r="108" spans="2:4">
      <c r="B108" s="2" t="s">
        <v>21</v>
      </c>
      <c r="C108" t="s">
        <v>22</v>
      </c>
      <c r="D108" t="s">
        <v>495</v>
      </c>
    </row>
    <row r="109" spans="2:4">
      <c r="B109" s="2" t="s">
        <v>24</v>
      </c>
      <c r="C109" t="s">
        <v>22</v>
      </c>
      <c r="D109">
        <v>-1</v>
      </c>
    </row>
    <row r="110" spans="2:4">
      <c r="B110" s="2" t="s">
        <v>70</v>
      </c>
    </row>
    <row r="111" spans="2:4">
      <c r="B111" s="2" t="s">
        <v>472</v>
      </c>
    </row>
    <row r="112" spans="2:4">
      <c r="B112" s="2" t="s">
        <v>21</v>
      </c>
      <c r="C112" t="s">
        <v>22</v>
      </c>
      <c r="D112" t="s">
        <v>494</v>
      </c>
    </row>
    <row r="113" spans="2:5">
      <c r="B113" s="2" t="s">
        <v>24</v>
      </c>
      <c r="C113" t="s">
        <v>22</v>
      </c>
      <c r="D113">
        <v>-1</v>
      </c>
    </row>
    <row r="114" spans="2:5">
      <c r="B114" s="2" t="s">
        <v>98</v>
      </c>
    </row>
    <row r="115" spans="2:5">
      <c r="B115" s="2" t="s">
        <v>472</v>
      </c>
    </row>
    <row r="116" spans="2:5">
      <c r="B116" s="2" t="s">
        <v>21</v>
      </c>
      <c r="C116" t="s">
        <v>22</v>
      </c>
      <c r="D116" t="s">
        <v>494</v>
      </c>
    </row>
    <row r="117" spans="2:5">
      <c r="B117" s="2" t="s">
        <v>24</v>
      </c>
      <c r="C117" t="s">
        <v>22</v>
      </c>
      <c r="D117">
        <v>-1</v>
      </c>
    </row>
    <row r="118" spans="2:5">
      <c r="B118" s="2" t="s">
        <v>28</v>
      </c>
    </row>
    <row r="119" spans="2:5">
      <c r="B119" s="2" t="s">
        <v>472</v>
      </c>
    </row>
    <row r="120" spans="2:5">
      <c r="B120" s="2" t="s">
        <v>21</v>
      </c>
      <c r="C120" t="s">
        <v>22</v>
      </c>
      <c r="D120" t="s">
        <v>494</v>
      </c>
    </row>
    <row r="121" spans="2:5">
      <c r="B121" s="2" t="s">
        <v>24</v>
      </c>
      <c r="C121" t="s">
        <v>22</v>
      </c>
      <c r="D121">
        <v>-1</v>
      </c>
    </row>
    <row r="122" spans="2:5">
      <c r="B122" s="2" t="s">
        <v>48</v>
      </c>
    </row>
    <row r="123" spans="2:5">
      <c r="B123" s="2" t="s">
        <v>472</v>
      </c>
    </row>
    <row r="124" spans="2:5">
      <c r="B124" s="2" t="s">
        <v>21</v>
      </c>
      <c r="C124" t="s">
        <v>22</v>
      </c>
      <c r="D124" t="s">
        <v>494</v>
      </c>
    </row>
    <row r="125" spans="2:5">
      <c r="B125" s="2" t="s">
        <v>24</v>
      </c>
      <c r="C125" t="s">
        <v>22</v>
      </c>
      <c r="D125">
        <v>1</v>
      </c>
      <c r="E125" t="s">
        <v>44</v>
      </c>
    </row>
    <row r="126" spans="2:5">
      <c r="B126" s="2" t="s">
        <v>474</v>
      </c>
    </row>
    <row r="127" spans="2:5">
      <c r="B127" s="2" t="s">
        <v>21</v>
      </c>
      <c r="C127" t="s">
        <v>22</v>
      </c>
      <c r="D127" t="s">
        <v>494</v>
      </c>
    </row>
    <row r="128" spans="2:5">
      <c r="B128" s="2" t="s">
        <v>24</v>
      </c>
      <c r="C128" t="s">
        <v>22</v>
      </c>
      <c r="D128">
        <v>1</v>
      </c>
      <c r="E128" t="s">
        <v>81</v>
      </c>
    </row>
    <row r="129" spans="2:4">
      <c r="B129" s="2" t="s">
        <v>474</v>
      </c>
    </row>
    <row r="130" spans="2:4">
      <c r="B130" s="2" t="s">
        <v>21</v>
      </c>
      <c r="C130" t="s">
        <v>22</v>
      </c>
      <c r="D130" t="s">
        <v>494</v>
      </c>
    </row>
    <row r="131" spans="2:4">
      <c r="B131" s="2" t="s">
        <v>24</v>
      </c>
      <c r="C131" t="s">
        <v>22</v>
      </c>
      <c r="D131">
        <v>-1</v>
      </c>
    </row>
    <row r="132" spans="2:4">
      <c r="B132" s="2" t="s">
        <v>306</v>
      </c>
    </row>
    <row r="133" spans="2:4">
      <c r="B133" s="2" t="s">
        <v>472</v>
      </c>
    </row>
    <row r="134" spans="2:4">
      <c r="B134" s="2" t="s">
        <v>21</v>
      </c>
      <c r="C134" t="s">
        <v>22</v>
      </c>
      <c r="D134" t="s">
        <v>493</v>
      </c>
    </row>
    <row r="135" spans="2:4">
      <c r="B135" s="2" t="s">
        <v>24</v>
      </c>
      <c r="C135" t="s">
        <v>22</v>
      </c>
      <c r="D135">
        <v>1</v>
      </c>
    </row>
    <row r="136" spans="2:4">
      <c r="B136" s="2" t="s">
        <v>91</v>
      </c>
    </row>
    <row r="137" spans="2:4">
      <c r="B137" s="2" t="s">
        <v>472</v>
      </c>
    </row>
    <row r="138" spans="2:4">
      <c r="B138" s="2" t="s">
        <v>21</v>
      </c>
      <c r="C138" t="s">
        <v>22</v>
      </c>
      <c r="D138" t="s">
        <v>493</v>
      </c>
    </row>
    <row r="139" spans="2:4">
      <c r="B139" s="2" t="s">
        <v>24</v>
      </c>
      <c r="C139" t="s">
        <v>22</v>
      </c>
      <c r="D139">
        <v>1</v>
      </c>
    </row>
    <row r="140" spans="2:4">
      <c r="B140" s="2" t="s">
        <v>56</v>
      </c>
    </row>
    <row r="141" spans="2:4">
      <c r="B141" s="2" t="s">
        <v>472</v>
      </c>
    </row>
    <row r="142" spans="2:4">
      <c r="B142" s="2" t="s">
        <v>21</v>
      </c>
      <c r="C142" t="s">
        <v>22</v>
      </c>
      <c r="D142" t="s">
        <v>493</v>
      </c>
    </row>
    <row r="143" spans="2:4">
      <c r="B143" s="2" t="s">
        <v>24</v>
      </c>
      <c r="C143" t="s">
        <v>22</v>
      </c>
      <c r="D143">
        <v>1</v>
      </c>
    </row>
    <row r="144" spans="2:4">
      <c r="B144" s="2" t="s">
        <v>93</v>
      </c>
    </row>
    <row r="145" spans="2:5">
      <c r="B145" s="2" t="s">
        <v>472</v>
      </c>
    </row>
    <row r="146" spans="2:5">
      <c r="B146" s="2" t="s">
        <v>21</v>
      </c>
      <c r="C146" t="s">
        <v>22</v>
      </c>
      <c r="D146" t="s">
        <v>493</v>
      </c>
    </row>
    <row r="147" spans="2:5">
      <c r="B147" s="2" t="s">
        <v>24</v>
      </c>
      <c r="C147" t="s">
        <v>22</v>
      </c>
      <c r="D147">
        <v>1</v>
      </c>
    </row>
    <row r="148" spans="2:5">
      <c r="B148" s="2" t="s">
        <v>55</v>
      </c>
    </row>
    <row r="149" spans="2:5">
      <c r="B149" s="2" t="s">
        <v>472</v>
      </c>
    </row>
    <row r="150" spans="2:5">
      <c r="B150" s="2" t="s">
        <v>21</v>
      </c>
      <c r="C150" t="s">
        <v>22</v>
      </c>
      <c r="D150" t="s">
        <v>493</v>
      </c>
    </row>
    <row r="151" spans="2:5">
      <c r="B151" s="2" t="s">
        <v>24</v>
      </c>
      <c r="C151" t="s">
        <v>22</v>
      </c>
      <c r="D151">
        <v>-1</v>
      </c>
    </row>
    <row r="152" spans="2:5">
      <c r="B152" s="2" t="s">
        <v>160</v>
      </c>
    </row>
    <row r="153" spans="2:5">
      <c r="B153" s="2" t="s">
        <v>475</v>
      </c>
    </row>
    <row r="154" spans="2:5">
      <c r="B154" s="2" t="s">
        <v>21</v>
      </c>
      <c r="C154" t="s">
        <v>22</v>
      </c>
      <c r="D154" t="s">
        <v>496</v>
      </c>
    </row>
    <row r="155" spans="2:5">
      <c r="B155" s="2" t="s">
        <v>24</v>
      </c>
      <c r="C155" t="s">
        <v>22</v>
      </c>
      <c r="D155">
        <v>1</v>
      </c>
      <c r="E155" t="s">
        <v>41</v>
      </c>
    </row>
    <row r="156" spans="2:5">
      <c r="B156" s="2" t="s">
        <v>475</v>
      </c>
    </row>
    <row r="157" spans="2:5">
      <c r="B157" s="2" t="s">
        <v>21</v>
      </c>
      <c r="C157" t="s">
        <v>22</v>
      </c>
      <c r="D157" t="s">
        <v>496</v>
      </c>
    </row>
    <row r="158" spans="2:5">
      <c r="B158" s="2" t="s">
        <v>24</v>
      </c>
      <c r="C158" t="s">
        <v>22</v>
      </c>
      <c r="D158">
        <v>1</v>
      </c>
    </row>
    <row r="159" spans="2:5">
      <c r="B159" s="2" t="s">
        <v>45</v>
      </c>
    </row>
    <row r="160" spans="2:5">
      <c r="B160" s="2" t="s">
        <v>475</v>
      </c>
    </row>
    <row r="161" spans="2:5">
      <c r="B161" s="2" t="s">
        <v>21</v>
      </c>
      <c r="C161" t="s">
        <v>22</v>
      </c>
      <c r="D161" t="s">
        <v>496</v>
      </c>
    </row>
    <row r="162" spans="2:5">
      <c r="B162" s="2" t="s">
        <v>24</v>
      </c>
      <c r="C162" t="s">
        <v>22</v>
      </c>
      <c r="D162">
        <v>1</v>
      </c>
    </row>
    <row r="163" spans="2:5">
      <c r="B163" s="2" t="s">
        <v>54</v>
      </c>
    </row>
    <row r="164" spans="2:5">
      <c r="B164" s="2" t="s">
        <v>475</v>
      </c>
    </row>
    <row r="165" spans="2:5">
      <c r="B165" s="2" t="s">
        <v>21</v>
      </c>
      <c r="C165" t="s">
        <v>22</v>
      </c>
      <c r="D165" t="s">
        <v>496</v>
      </c>
    </row>
    <row r="166" spans="2:5">
      <c r="B166" s="2" t="s">
        <v>24</v>
      </c>
      <c r="C166" t="s">
        <v>22</v>
      </c>
      <c r="D166">
        <v>-1</v>
      </c>
    </row>
    <row r="167" spans="2:5">
      <c r="B167" s="2" t="s">
        <v>60</v>
      </c>
    </row>
    <row r="168" spans="2:5">
      <c r="B168" s="2" t="s">
        <v>476</v>
      </c>
    </row>
    <row r="169" spans="2:5">
      <c r="B169" s="2" t="s">
        <v>21</v>
      </c>
      <c r="C169" t="s">
        <v>22</v>
      </c>
      <c r="D169" t="s">
        <v>497</v>
      </c>
    </row>
    <row r="170" spans="2:5">
      <c r="B170" s="2" t="s">
        <v>24</v>
      </c>
      <c r="C170" t="s">
        <v>22</v>
      </c>
      <c r="D170">
        <v>1</v>
      </c>
    </row>
    <row r="171" spans="2:5">
      <c r="B171" s="2" t="s">
        <v>86</v>
      </c>
    </row>
    <row r="172" spans="2:5">
      <c r="B172" s="2" t="s">
        <v>477</v>
      </c>
    </row>
    <row r="173" spans="2:5">
      <c r="B173" s="2" t="s">
        <v>21</v>
      </c>
      <c r="C173" t="s">
        <v>22</v>
      </c>
      <c r="D173" t="s">
        <v>498</v>
      </c>
    </row>
    <row r="174" spans="2:5">
      <c r="B174" s="2" t="s">
        <v>24</v>
      </c>
      <c r="C174" t="s">
        <v>22</v>
      </c>
      <c r="D174">
        <v>1</v>
      </c>
      <c r="E174" t="s">
        <v>34</v>
      </c>
    </row>
    <row r="175" spans="2:5">
      <c r="B175" s="2" t="s">
        <v>478</v>
      </c>
    </row>
    <row r="176" spans="2:5">
      <c r="B176" s="2" t="s">
        <v>21</v>
      </c>
      <c r="C176" t="s">
        <v>22</v>
      </c>
      <c r="D176" t="s">
        <v>499</v>
      </c>
    </row>
    <row r="177" spans="2:5">
      <c r="B177" s="2" t="s">
        <v>24</v>
      </c>
      <c r="C177" t="s">
        <v>22</v>
      </c>
      <c r="D177">
        <v>-1</v>
      </c>
    </row>
    <row r="178" spans="2:5">
      <c r="B178" s="2" t="s">
        <v>67</v>
      </c>
    </row>
    <row r="179" spans="2:5">
      <c r="B179" s="2" t="s">
        <v>478</v>
      </c>
    </row>
    <row r="180" spans="2:5">
      <c r="B180" s="2" t="s">
        <v>21</v>
      </c>
      <c r="C180" t="s">
        <v>22</v>
      </c>
      <c r="D180" t="s">
        <v>499</v>
      </c>
    </row>
    <row r="181" spans="2:5">
      <c r="B181" s="2" t="s">
        <v>24</v>
      </c>
      <c r="C181" t="s">
        <v>22</v>
      </c>
      <c r="D181">
        <v>1</v>
      </c>
      <c r="E181" t="s">
        <v>208</v>
      </c>
    </row>
    <row r="182" spans="2:5">
      <c r="B182" s="2" t="s">
        <v>478</v>
      </c>
    </row>
    <row r="183" spans="2:5">
      <c r="B183" s="2" t="s">
        <v>21</v>
      </c>
      <c r="C183" t="s">
        <v>22</v>
      </c>
      <c r="D183" t="s">
        <v>499</v>
      </c>
    </row>
    <row r="184" spans="2:5">
      <c r="B184" s="2" t="s">
        <v>24</v>
      </c>
      <c r="C184" t="s">
        <v>22</v>
      </c>
      <c r="D184">
        <v>1</v>
      </c>
      <c r="E184" t="s">
        <v>92</v>
      </c>
    </row>
    <row r="185" spans="2:5">
      <c r="B185" s="2" t="s">
        <v>478</v>
      </c>
    </row>
    <row r="186" spans="2:5">
      <c r="B186" s="2" t="s">
        <v>21</v>
      </c>
      <c r="C186" t="s">
        <v>22</v>
      </c>
      <c r="D186" t="s">
        <v>499</v>
      </c>
    </row>
    <row r="187" spans="2:5">
      <c r="B187" s="2" t="s">
        <v>24</v>
      </c>
      <c r="C187" t="s">
        <v>22</v>
      </c>
      <c r="D187">
        <v>1</v>
      </c>
    </row>
    <row r="188" spans="2:5">
      <c r="B188" s="2" t="s">
        <v>79</v>
      </c>
    </row>
    <row r="189" spans="2:5">
      <c r="B189" s="2" t="s">
        <v>478</v>
      </c>
    </row>
    <row r="190" spans="2:5">
      <c r="B190" s="2" t="s">
        <v>21</v>
      </c>
      <c r="C190" t="s">
        <v>22</v>
      </c>
      <c r="D190" t="s">
        <v>499</v>
      </c>
    </row>
    <row r="191" spans="2:5">
      <c r="B191" s="2" t="s">
        <v>24</v>
      </c>
      <c r="C191" t="s">
        <v>22</v>
      </c>
      <c r="D191">
        <v>1</v>
      </c>
      <c r="E191" t="s">
        <v>99</v>
      </c>
    </row>
    <row r="192" spans="2:5">
      <c r="B192" s="2" t="s">
        <v>478</v>
      </c>
    </row>
    <row r="193" spans="2:5">
      <c r="B193" s="2" t="s">
        <v>21</v>
      </c>
      <c r="C193" t="s">
        <v>22</v>
      </c>
      <c r="D193" t="s">
        <v>499</v>
      </c>
    </row>
    <row r="194" spans="2:5">
      <c r="B194" s="2" t="s">
        <v>24</v>
      </c>
      <c r="C194" t="s">
        <v>22</v>
      </c>
      <c r="D194">
        <v>-1</v>
      </c>
    </row>
    <row r="195" spans="2:5">
      <c r="B195" s="2" t="s">
        <v>50</v>
      </c>
    </row>
    <row r="196" spans="2:5">
      <c r="B196" s="2" t="s">
        <v>478</v>
      </c>
    </row>
    <row r="197" spans="2:5">
      <c r="B197" s="2" t="s">
        <v>21</v>
      </c>
      <c r="C197" t="s">
        <v>22</v>
      </c>
      <c r="D197" t="s">
        <v>499</v>
      </c>
    </row>
    <row r="198" spans="2:5">
      <c r="B198" s="2" t="s">
        <v>24</v>
      </c>
      <c r="C198" t="s">
        <v>22</v>
      </c>
      <c r="D198">
        <v>-1</v>
      </c>
    </row>
    <row r="199" spans="2:5">
      <c r="B199" s="2" t="s">
        <v>90</v>
      </c>
    </row>
    <row r="200" spans="2:5">
      <c r="B200" s="2" t="s">
        <v>478</v>
      </c>
    </row>
    <row r="201" spans="2:5">
      <c r="B201" s="2" t="s">
        <v>21</v>
      </c>
      <c r="C201" t="s">
        <v>22</v>
      </c>
      <c r="D201" t="s">
        <v>499</v>
      </c>
    </row>
    <row r="202" spans="2:5">
      <c r="B202" s="2" t="s">
        <v>24</v>
      </c>
      <c r="C202" t="s">
        <v>22</v>
      </c>
      <c r="D202">
        <v>-1</v>
      </c>
    </row>
    <row r="203" spans="2:5">
      <c r="B203" s="2" t="s">
        <v>140</v>
      </c>
    </row>
    <row r="204" spans="2:5">
      <c r="B204" s="2" t="s">
        <v>479</v>
      </c>
    </row>
    <row r="205" spans="2:5">
      <c r="B205" s="2" t="s">
        <v>21</v>
      </c>
      <c r="C205" t="s">
        <v>22</v>
      </c>
      <c r="D205" t="s">
        <v>500</v>
      </c>
    </row>
    <row r="206" spans="2:5">
      <c r="B206" s="2" t="s">
        <v>24</v>
      </c>
      <c r="C206" t="s">
        <v>22</v>
      </c>
      <c r="D206">
        <v>-1</v>
      </c>
      <c r="E206" t="s">
        <v>78</v>
      </c>
    </row>
    <row r="207" spans="2:5">
      <c r="B207" s="2" t="s">
        <v>480</v>
      </c>
    </row>
    <row r="208" spans="2:5">
      <c r="B208" s="2" t="s">
        <v>21</v>
      </c>
      <c r="C208" t="s">
        <v>22</v>
      </c>
      <c r="D208" t="s">
        <v>501</v>
      </c>
    </row>
    <row r="209" spans="2:4">
      <c r="B209" s="2" t="s">
        <v>24</v>
      </c>
      <c r="C209" t="s">
        <v>22</v>
      </c>
      <c r="D209">
        <v>1</v>
      </c>
    </row>
    <row r="210" spans="2:4">
      <c r="B210" s="2" t="s">
        <v>502</v>
      </c>
      <c r="C210" t="s">
        <v>165</v>
      </c>
    </row>
    <row r="211" spans="2:4" ht="30">
      <c r="B211" s="3" t="s">
        <v>481</v>
      </c>
    </row>
    <row r="212" spans="2:4">
      <c r="B212" s="4"/>
    </row>
    <row r="213" spans="2:4">
      <c r="B213" s="5" t="s">
        <v>503</v>
      </c>
      <c r="C213" t="s">
        <v>504</v>
      </c>
      <c r="D213" t="s">
        <v>505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1</xdr:col>
                <xdr:colOff>0</xdr:colOff>
                <xdr:row>211</xdr:row>
                <xdr:rowOff>0</xdr:rowOff>
              </from>
              <to>
                <xdr:col>5</xdr:col>
                <xdr:colOff>447675</xdr:colOff>
                <xdr:row>215</xdr:row>
                <xdr:rowOff>123825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B397-BA27-4564-9CA5-5A331D7DDAF2}">
  <dimension ref="B2:V209"/>
  <sheetViews>
    <sheetView workbookViewId="0">
      <selection activeCell="U1" sqref="U1:V1048576"/>
    </sheetView>
  </sheetViews>
  <sheetFormatPr defaultRowHeight="15"/>
  <sheetData>
    <row r="2" spans="2:22">
      <c r="B2" s="1" t="s">
        <v>506</v>
      </c>
      <c r="I2" t="s">
        <v>705</v>
      </c>
      <c r="J2" t="s">
        <v>704</v>
      </c>
      <c r="K2" t="s">
        <v>702</v>
      </c>
      <c r="L2" t="s">
        <v>703</v>
      </c>
      <c r="M2" t="s">
        <v>700</v>
      </c>
      <c r="N2" t="s">
        <v>701</v>
      </c>
      <c r="P2" t="s">
        <v>704</v>
      </c>
      <c r="Q2" t="s">
        <v>731</v>
      </c>
      <c r="R2" t="s">
        <v>702</v>
      </c>
      <c r="S2" t="s">
        <v>703</v>
      </c>
      <c r="T2" t="s">
        <v>730</v>
      </c>
      <c r="U2" t="s">
        <v>800</v>
      </c>
      <c r="V2" t="s">
        <v>801</v>
      </c>
    </row>
    <row r="3" spans="2:22">
      <c r="B3" s="1" t="s">
        <v>21</v>
      </c>
      <c r="C3" t="s">
        <v>22</v>
      </c>
      <c r="D3" t="s">
        <v>525</v>
      </c>
      <c r="I3">
        <v>2</v>
      </c>
      <c r="J3">
        <v>1</v>
      </c>
      <c r="K3" t="str" cm="1">
        <f t="array" aca="1" ref="K3" ca="1">RIGHT(INDIRECT("B"&amp;I3),9)</f>
        <v xml:space="preserve"> 0.417443</v>
      </c>
      <c r="L3" t="str" cm="1">
        <f t="array" aca="1" ref="L3" ca="1">RIGHT(INDIRECT("D"&amp;I3+1),9)</f>
        <v xml:space="preserve"> 0.582527</v>
      </c>
      <c r="M3">
        <f>D4</f>
        <v>0</v>
      </c>
      <c r="N3" t="str">
        <f>E4</f>
        <v xml:space="preserve"> None]</v>
      </c>
      <c r="P3">
        <f>J3</f>
        <v>1</v>
      </c>
      <c r="Q3" t="s">
        <v>732</v>
      </c>
      <c r="R3">
        <f ca="1">_xlfn.NUMBERVALUE(K3)</f>
        <v>0.41744300000000001</v>
      </c>
      <c r="S3">
        <f ca="1">_xlfn.NUMBERVALUE(L3)</f>
        <v>0.58252700000000002</v>
      </c>
      <c r="T3">
        <f>M3</f>
        <v>0</v>
      </c>
    </row>
    <row r="4" spans="2:22">
      <c r="B4" s="1" t="s">
        <v>24</v>
      </c>
      <c r="C4" t="s">
        <v>22</v>
      </c>
      <c r="D4">
        <v>0</v>
      </c>
      <c r="E4" t="s">
        <v>25</v>
      </c>
      <c r="G4">
        <v>3</v>
      </c>
      <c r="H4">
        <v>2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0.417443</v>
      </c>
      <c r="L4" t="str" cm="1">
        <f t="array" aca="1" ref="L4" ca="1">RIGHT(INDIRECT("D"&amp;I4+1),9)</f>
        <v xml:space="preserve"> 0.582527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'Rlf']</v>
      </c>
      <c r="P4">
        <f t="shared" ref="P4:P59" si="1">J4</f>
        <v>2</v>
      </c>
      <c r="Q4" s="6" t="str">
        <f ca="1">MID(N4,FIND("'",N4)+1,FIND("'",N4,FIND("'",N4)+1)-FIND("'",N4)-1)</f>
        <v>Rlf</v>
      </c>
      <c r="R4">
        <f t="shared" ref="R4:S59" ca="1" si="2">_xlfn.NUMBERVALUE(K4)</f>
        <v>0.41744300000000001</v>
      </c>
      <c r="S4">
        <f t="shared" ca="1" si="2"/>
        <v>0.58252700000000002</v>
      </c>
      <c r="T4">
        <f t="shared" ref="T4:T59" ca="1" si="3">M4</f>
        <v>1</v>
      </c>
      <c r="U4">
        <f ca="1">T4*(R4-R3)/(2/3)</f>
        <v>0</v>
      </c>
      <c r="V4">
        <f ca="1">U4*(S4-S3)/(2/3)</f>
        <v>0</v>
      </c>
    </row>
    <row r="5" spans="2:22">
      <c r="B5" s="1" t="s">
        <v>507</v>
      </c>
      <c r="G5">
        <f>IF(H4=2,3,4)</f>
        <v>3</v>
      </c>
      <c r="H5">
        <v>3</v>
      </c>
      <c r="I5">
        <f t="shared" ref="I5:I59" si="4">I4+G5</f>
        <v>8</v>
      </c>
      <c r="J5">
        <f t="shared" si="0"/>
        <v>3</v>
      </c>
      <c r="K5" t="str" cm="1">
        <f t="array" aca="1" ref="K5" ca="1">RIGHT(INDIRECT("B"&amp;I5),9)</f>
        <v xml:space="preserve"> 0.417443</v>
      </c>
      <c r="L5" t="str" cm="1">
        <f t="array" aca="1" ref="L5" ca="1">RIGHT(INDIRECT("D"&amp;I5+1),9)</f>
        <v xml:space="preserve"> 0.582527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       'Udx']</v>
      </c>
      <c r="P5">
        <f t="shared" si="1"/>
        <v>3</v>
      </c>
      <c r="Q5" s="6" t="str">
        <f t="shared" ref="Q5:Q59" ca="1" si="5">MID(N5,FIND("'",N5)+1,FIND("'",N5,FIND("'",N5)+1)-FIND("'",N5)-1)</f>
        <v>Udx</v>
      </c>
      <c r="R5">
        <f t="shared" ca="1" si="2"/>
        <v>0.41744300000000001</v>
      </c>
      <c r="S5">
        <f t="shared" ca="1" si="2"/>
        <v>0.58252700000000002</v>
      </c>
      <c r="T5">
        <f t="shared" ca="1" si="3"/>
        <v>-1</v>
      </c>
      <c r="U5">
        <f t="shared" ref="U5:V20" ca="1" si="6">T5*(R5-R4)/(2/3)</f>
        <v>0</v>
      </c>
      <c r="V5">
        <f t="shared" ca="1" si="6"/>
        <v>0</v>
      </c>
    </row>
    <row r="6" spans="2:22">
      <c r="B6" s="1" t="s">
        <v>21</v>
      </c>
      <c r="C6" t="s">
        <v>22</v>
      </c>
      <c r="D6" t="s">
        <v>525</v>
      </c>
      <c r="G6">
        <f t="shared" ref="G6:G59" si="7">IF(H5=2,3,4)</f>
        <v>4</v>
      </c>
      <c r="H6">
        <v>3</v>
      </c>
      <c r="I6">
        <f t="shared" si="4"/>
        <v>12</v>
      </c>
      <c r="J6">
        <f t="shared" si="0"/>
        <v>4</v>
      </c>
      <c r="K6" t="str" cm="1">
        <f t="array" aca="1" ref="K6" ca="1">RIGHT(INDIRECT("B"&amp;I6),9)</f>
        <v xml:space="preserve"> 0.417443</v>
      </c>
      <c r="L6" t="str" cm="1">
        <f t="array" aca="1" ref="L6" ca="1">RIGHT(INDIRECT("D"&amp;I6+1),9)</f>
        <v xml:space="preserve"> 0.582527</v>
      </c>
      <c r="M6" cm="1">
        <f t="array" aca="1" ref="M6" ca="1">INDIRECT("D"&amp;I6+2)</f>
        <v>1</v>
      </c>
      <c r="N6" t="str" cm="1">
        <f t="array" aca="1" ref="N6" ca="1">INDIRECT(IF(H6=2,"E","B")&amp;I6+H6)</f>
        <v xml:space="preserve">        'E_plas']</v>
      </c>
      <c r="P6">
        <f t="shared" si="1"/>
        <v>4</v>
      </c>
      <c r="Q6" s="6" t="str">
        <f t="shared" ca="1" si="5"/>
        <v>E_plas</v>
      </c>
      <c r="R6">
        <f t="shared" ca="1" si="2"/>
        <v>0.41744300000000001</v>
      </c>
      <c r="S6">
        <f t="shared" ca="1" si="2"/>
        <v>0.58252700000000002</v>
      </c>
      <c r="T6">
        <f t="shared" ca="1" si="3"/>
        <v>1</v>
      </c>
      <c r="U6">
        <f t="shared" ca="1" si="6"/>
        <v>0</v>
      </c>
      <c r="V6">
        <f t="shared" ca="1" si="6"/>
        <v>0</v>
      </c>
    </row>
    <row r="7" spans="2:22">
      <c r="B7" s="1" t="s">
        <v>24</v>
      </c>
      <c r="C7" t="s">
        <v>22</v>
      </c>
      <c r="D7">
        <v>1</v>
      </c>
      <c r="E7" t="s">
        <v>27</v>
      </c>
      <c r="G7">
        <f t="shared" si="7"/>
        <v>4</v>
      </c>
      <c r="H7">
        <v>3</v>
      </c>
      <c r="I7">
        <f t="shared" si="4"/>
        <v>16</v>
      </c>
      <c r="J7">
        <f t="shared" si="0"/>
        <v>5</v>
      </c>
      <c r="K7" t="str" cm="1">
        <f t="array" aca="1" ref="K7" ca="1">RIGHT(INDIRECT("B"&amp;I7),9)</f>
        <v xml:space="preserve"> 0.417443</v>
      </c>
      <c r="L7" t="str" cm="1">
        <f t="array" aca="1" ref="L7" ca="1">RIGHT(INDIRECT("D"&amp;I7+1),9)</f>
        <v xml:space="preserve"> 0.582527</v>
      </c>
      <c r="M7" cm="1">
        <f t="array" aca="1" ref="M7" ca="1">INDIRECT("D"&amp;I7+2)</f>
        <v>1</v>
      </c>
      <c r="N7" t="str" cm="1">
        <f t="array" aca="1" ref="N7" ca="1">INDIRECT(IF(H7=2,"E","B")&amp;I7+H7)</f>
        <v xml:space="preserve">        'froot_tip']</v>
      </c>
      <c r="P7">
        <f t="shared" si="1"/>
        <v>5</v>
      </c>
      <c r="Q7" s="6" t="str">
        <f t="shared" ca="1" si="5"/>
        <v>froot_tip</v>
      </c>
      <c r="R7">
        <f t="shared" ca="1" si="2"/>
        <v>0.41744300000000001</v>
      </c>
      <c r="S7">
        <f t="shared" ca="1" si="2"/>
        <v>0.58252700000000002</v>
      </c>
      <c r="T7">
        <f t="shared" ca="1" si="3"/>
        <v>1</v>
      </c>
      <c r="U7">
        <f t="shared" ca="1" si="6"/>
        <v>0</v>
      </c>
      <c r="V7">
        <f t="shared" ca="1" si="6"/>
        <v>0</v>
      </c>
    </row>
    <row r="8" spans="2:22">
      <c r="B8" s="1" t="s">
        <v>507</v>
      </c>
      <c r="G8">
        <f t="shared" si="7"/>
        <v>4</v>
      </c>
      <c r="H8">
        <v>3</v>
      </c>
      <c r="I8">
        <f t="shared" si="4"/>
        <v>20</v>
      </c>
      <c r="J8">
        <f t="shared" si="0"/>
        <v>6</v>
      </c>
      <c r="K8" t="str" cm="1">
        <f t="array" aca="1" ref="K8" ca="1">RIGHT(INDIRECT("B"&amp;I8),9)</f>
        <v xml:space="preserve"> 0.417443</v>
      </c>
      <c r="L8" t="str" cm="1">
        <f t="array" aca="1" ref="L8" ca="1">RIGHT(INDIRECT("D"&amp;I8+1),9)</f>
        <v xml:space="preserve"> 0.582527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       'VFapoplast']</v>
      </c>
      <c r="P8">
        <f t="shared" si="1"/>
        <v>6</v>
      </c>
      <c r="Q8" s="6" t="str">
        <f t="shared" ca="1" si="5"/>
        <v>VFapoplast</v>
      </c>
      <c r="R8">
        <f t="shared" ca="1" si="2"/>
        <v>0.41744300000000001</v>
      </c>
      <c r="S8">
        <f t="shared" ca="1" si="2"/>
        <v>0.58252700000000002</v>
      </c>
      <c r="T8">
        <f t="shared" ca="1" si="3"/>
        <v>1</v>
      </c>
      <c r="U8">
        <f t="shared" ca="1" si="6"/>
        <v>0</v>
      </c>
      <c r="V8">
        <f t="shared" ca="1" si="6"/>
        <v>0</v>
      </c>
    </row>
    <row r="9" spans="2:22">
      <c r="B9" s="1" t="s">
        <v>21</v>
      </c>
      <c r="C9" t="s">
        <v>22</v>
      </c>
      <c r="D9" t="s">
        <v>525</v>
      </c>
      <c r="G9">
        <f t="shared" si="7"/>
        <v>4</v>
      </c>
      <c r="H9">
        <v>3</v>
      </c>
      <c r="I9">
        <f t="shared" si="4"/>
        <v>24</v>
      </c>
      <c r="J9">
        <f t="shared" si="0"/>
        <v>7</v>
      </c>
      <c r="K9" t="str" cm="1">
        <f t="array" aca="1" ref="K9" ca="1">RIGHT(INDIRECT("B"&amp;I9),9)</f>
        <v xml:space="preserve"> 0.417443</v>
      </c>
      <c r="L9" t="str" cm="1">
        <f t="array" aca="1" ref="L9" ca="1">RIGHT(INDIRECT("D"&amp;I9+1),9)</f>
        <v xml:space="preserve"> 0.582527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'f_apo']</v>
      </c>
      <c r="P9">
        <f t="shared" si="1"/>
        <v>7</v>
      </c>
      <c r="Q9" s="6" t="str">
        <f t="shared" ca="1" si="5"/>
        <v>f_apo</v>
      </c>
      <c r="R9">
        <f t="shared" ca="1" si="2"/>
        <v>0.41744300000000001</v>
      </c>
      <c r="S9">
        <f t="shared" ca="1" si="2"/>
        <v>0.58252700000000002</v>
      </c>
      <c r="T9">
        <f t="shared" ca="1" si="3"/>
        <v>-1</v>
      </c>
      <c r="U9">
        <f t="shared" ca="1" si="6"/>
        <v>0</v>
      </c>
      <c r="V9">
        <f t="shared" ca="1" si="6"/>
        <v>0</v>
      </c>
    </row>
    <row r="10" spans="2:22">
      <c r="B10" s="1" t="s">
        <v>24</v>
      </c>
      <c r="C10" t="s">
        <v>22</v>
      </c>
      <c r="D10">
        <v>-1</v>
      </c>
      <c r="G10">
        <f t="shared" si="7"/>
        <v>4</v>
      </c>
      <c r="H10">
        <v>2</v>
      </c>
      <c r="I10">
        <f t="shared" si="4"/>
        <v>28</v>
      </c>
      <c r="J10">
        <f t="shared" si="0"/>
        <v>8</v>
      </c>
      <c r="K10" t="str" cm="1">
        <f t="array" aca="1" ref="K10" ca="1">RIGHT(INDIRECT("B"&amp;I10),9)</f>
        <v xml:space="preserve"> 0.417443</v>
      </c>
      <c r="L10" t="str" cm="1">
        <f t="array" aca="1" ref="L10" ca="1">RIGHT(INDIRECT("D"&amp;I10+1),9)</f>
        <v xml:space="preserve"> 0.582527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'Ilw']</v>
      </c>
      <c r="P10">
        <f t="shared" si="1"/>
        <v>8</v>
      </c>
      <c r="Q10" s="6" t="str">
        <f t="shared" ca="1" si="5"/>
        <v>Ilw</v>
      </c>
      <c r="R10">
        <f t="shared" ca="1" si="2"/>
        <v>0.41744300000000001</v>
      </c>
      <c r="S10">
        <f t="shared" ca="1" si="2"/>
        <v>0.58252700000000002</v>
      </c>
      <c r="T10">
        <f t="shared" ca="1" si="3"/>
        <v>1</v>
      </c>
      <c r="U10">
        <f t="shared" ca="1" si="6"/>
        <v>0</v>
      </c>
      <c r="V10">
        <f t="shared" ca="1" si="6"/>
        <v>0</v>
      </c>
    </row>
    <row r="11" spans="2:22">
      <c r="B11" s="1" t="s">
        <v>76</v>
      </c>
      <c r="G11">
        <f t="shared" si="7"/>
        <v>3</v>
      </c>
      <c r="H11">
        <v>2</v>
      </c>
      <c r="I11">
        <f t="shared" si="4"/>
        <v>31</v>
      </c>
      <c r="J11">
        <f t="shared" si="0"/>
        <v>9</v>
      </c>
      <c r="K11" t="str" cm="1">
        <f t="array" aca="1" ref="K11" ca="1">RIGHT(INDIRECT("B"&amp;I11),9)</f>
        <v xml:space="preserve"> 0.417443</v>
      </c>
      <c r="L11" t="str" cm="1">
        <f t="array" aca="1" ref="L11" ca="1">RIGHT(INDIRECT("D"&amp;I11+1),9)</f>
        <v xml:space="preserve"> 0.582527</v>
      </c>
      <c r="M11" cm="1">
        <f t="array" aca="1" ref="M11" ca="1">INDIRECT("D"&amp;I11+2)</f>
        <v>-1</v>
      </c>
      <c r="N11" t="str" cm="1">
        <f t="array" aca="1" ref="N11" ca="1">INDIRECT(IF(H11=2,"E","B")&amp;I11+H11)</f>
        <v xml:space="preserve"> 'Ew']</v>
      </c>
      <c r="P11">
        <f t="shared" si="1"/>
        <v>9</v>
      </c>
      <c r="Q11" s="6" t="str">
        <f t="shared" ca="1" si="5"/>
        <v>Ew</v>
      </c>
      <c r="R11">
        <f t="shared" ca="1" si="2"/>
        <v>0.41744300000000001</v>
      </c>
      <c r="S11">
        <f t="shared" ca="1" si="2"/>
        <v>0.58252700000000002</v>
      </c>
      <c r="T11">
        <f t="shared" ca="1" si="3"/>
        <v>-1</v>
      </c>
      <c r="U11">
        <f t="shared" ca="1" si="6"/>
        <v>0</v>
      </c>
      <c r="V11">
        <f t="shared" ca="1" si="6"/>
        <v>0</v>
      </c>
    </row>
    <row r="12" spans="2:22">
      <c r="B12" s="1" t="s">
        <v>507</v>
      </c>
      <c r="G12">
        <f t="shared" si="7"/>
        <v>3</v>
      </c>
      <c r="H12">
        <v>3</v>
      </c>
      <c r="I12">
        <f t="shared" si="4"/>
        <v>34</v>
      </c>
      <c r="J12">
        <f t="shared" si="0"/>
        <v>10</v>
      </c>
      <c r="K12" t="str" cm="1">
        <f t="array" aca="1" ref="K12" ca="1">RIGHT(INDIRECT("B"&amp;I12),9)</f>
        <v xml:space="preserve"> 0.417443</v>
      </c>
      <c r="L12" t="str" cm="1">
        <f t="array" aca="1" ref="L12" ca="1">RIGHT(INDIRECT("D"&amp;I12+1),9)</f>
        <v xml:space="preserve"> 0.582527</v>
      </c>
      <c r="M12" cm="1">
        <f t="array" aca="1" ref="M12" ca="1">INDIRECT("D"&amp;I12+2)</f>
        <v>1</v>
      </c>
      <c r="N12" t="str" cm="1">
        <f t="array" aca="1" ref="N12" ca="1">INDIRECT(IF(H12=2,"E","B")&amp;I12+H12)</f>
        <v xml:space="preserve">        'EaAir']</v>
      </c>
      <c r="P12">
        <f t="shared" si="1"/>
        <v>10</v>
      </c>
      <c r="Q12" s="6" t="str">
        <f t="shared" ca="1" si="5"/>
        <v>EaAir</v>
      </c>
      <c r="R12">
        <f t="shared" ca="1" si="2"/>
        <v>0.41744300000000001</v>
      </c>
      <c r="S12">
        <f t="shared" ca="1" si="2"/>
        <v>0.58252700000000002</v>
      </c>
      <c r="T12">
        <f t="shared" ca="1" si="3"/>
        <v>1</v>
      </c>
      <c r="U12">
        <f t="shared" ca="1" si="6"/>
        <v>0</v>
      </c>
      <c r="V12">
        <f t="shared" ca="1" si="6"/>
        <v>0</v>
      </c>
    </row>
    <row r="13" spans="2:22">
      <c r="B13" s="1" t="s">
        <v>21</v>
      </c>
      <c r="C13" t="s">
        <v>22</v>
      </c>
      <c r="D13" t="s">
        <v>525</v>
      </c>
      <c r="G13">
        <f t="shared" si="7"/>
        <v>4</v>
      </c>
      <c r="H13">
        <v>3</v>
      </c>
      <c r="I13">
        <f t="shared" si="4"/>
        <v>38</v>
      </c>
      <c r="J13">
        <f t="shared" si="0"/>
        <v>11</v>
      </c>
      <c r="K13" t="str" cm="1">
        <f t="array" aca="1" ref="K13" ca="1">RIGHT(INDIRECT("B"&amp;I13),9)</f>
        <v xml:space="preserve"> 0.417443</v>
      </c>
      <c r="L13" t="str" cm="1">
        <f t="array" aca="1" ref="L13" ca="1">RIGHT(INDIRECT("D"&amp;I13+1),9)</f>
        <v xml:space="preserve"> 0.582527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       'pH_cyt']</v>
      </c>
      <c r="P13">
        <f t="shared" si="1"/>
        <v>11</v>
      </c>
      <c r="Q13" s="6" t="str">
        <f t="shared" ca="1" si="5"/>
        <v>pH_cyt</v>
      </c>
      <c r="R13">
        <f t="shared" ca="1" si="2"/>
        <v>0.41744300000000001</v>
      </c>
      <c r="S13">
        <f t="shared" ca="1" si="2"/>
        <v>0.58252700000000002</v>
      </c>
      <c r="T13">
        <f t="shared" ca="1" si="3"/>
        <v>1</v>
      </c>
      <c r="U13">
        <f t="shared" ca="1" si="6"/>
        <v>0</v>
      </c>
      <c r="V13">
        <f t="shared" ca="1" si="6"/>
        <v>0</v>
      </c>
    </row>
    <row r="14" spans="2:22">
      <c r="B14" s="1" t="s">
        <v>24</v>
      </c>
      <c r="C14" t="s">
        <v>22</v>
      </c>
      <c r="D14">
        <v>1</v>
      </c>
      <c r="G14">
        <f t="shared" si="7"/>
        <v>4</v>
      </c>
      <c r="H14">
        <v>2</v>
      </c>
      <c r="I14">
        <f t="shared" si="4"/>
        <v>42</v>
      </c>
      <c r="J14">
        <f t="shared" si="0"/>
        <v>12</v>
      </c>
      <c r="K14" t="str" cm="1">
        <f t="array" aca="1" ref="K14" ca="1">RIGHT(INDIRECT("B"&amp;I14),9)</f>
        <v xml:space="preserve"> 0.257593</v>
      </c>
      <c r="L14" t="str" cm="1">
        <f t="array" aca="1" ref="L14" ca="1">RIGHT(INDIRECT("D"&amp;I14+1),9)</f>
        <v xml:space="preserve"> 0.742378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'Kf']</v>
      </c>
      <c r="P14">
        <f t="shared" si="1"/>
        <v>12</v>
      </c>
      <c r="Q14" s="6" t="str">
        <f t="shared" ca="1" si="5"/>
        <v>Kf</v>
      </c>
      <c r="R14">
        <f t="shared" ca="1" si="2"/>
        <v>0.25759300000000002</v>
      </c>
      <c r="S14">
        <f t="shared" ca="1" si="2"/>
        <v>0.74237799999999998</v>
      </c>
      <c r="T14">
        <f t="shared" ca="1" si="3"/>
        <v>1</v>
      </c>
      <c r="U14">
        <f t="shared" ca="1" si="6"/>
        <v>-0.23977499999999999</v>
      </c>
      <c r="V14">
        <f t="shared" ca="1" si="6"/>
        <v>-5.749241028749999E-2</v>
      </c>
    </row>
    <row r="15" spans="2:22">
      <c r="B15" s="1" t="s">
        <v>47</v>
      </c>
      <c r="G15">
        <f t="shared" si="7"/>
        <v>3</v>
      </c>
      <c r="H15">
        <v>3</v>
      </c>
      <c r="I15">
        <f t="shared" si="4"/>
        <v>45</v>
      </c>
      <c r="J15">
        <f t="shared" si="0"/>
        <v>13</v>
      </c>
      <c r="K15" t="str" cm="1">
        <f t="array" aca="1" ref="K15" ca="1">RIGHT(INDIRECT("B"&amp;I15),9)</f>
        <v xml:space="preserve"> 0.447403</v>
      </c>
      <c r="L15" t="str" cm="1">
        <f t="array" aca="1" ref="L15" ca="1">RIGHT(INDIRECT("D"&amp;I15+1),9)</f>
        <v xml:space="preserve"> 0.552569</v>
      </c>
      <c r="M15" cm="1">
        <f t="array" aca="1" ref="M15" ca="1">INDIRECT("D"&amp;I15+2)</f>
        <v>-1</v>
      </c>
      <c r="N15" t="str" cm="1">
        <f t="array" aca="1" ref="N15" ca="1">INDIRECT(IF(H15=2,"E","B")&amp;I15+H15)</f>
        <v xml:space="preserve">        'wmim']</v>
      </c>
      <c r="P15">
        <f t="shared" si="1"/>
        <v>13</v>
      </c>
      <c r="Q15" s="6" t="str">
        <f t="shared" ca="1" si="5"/>
        <v>wmim</v>
      </c>
      <c r="R15">
        <f t="shared" ca="1" si="2"/>
        <v>0.447403</v>
      </c>
      <c r="S15">
        <f t="shared" ca="1" si="2"/>
        <v>0.55256899999999998</v>
      </c>
      <c r="T15">
        <f t="shared" ca="1" si="3"/>
        <v>-1</v>
      </c>
      <c r="U15">
        <f t="shared" ca="1" si="6"/>
        <v>-0.284715</v>
      </c>
      <c r="V15">
        <f t="shared" ca="1" si="6"/>
        <v>8.1062204152500011E-2</v>
      </c>
    </row>
    <row r="16" spans="2:22">
      <c r="B16" s="1" t="s">
        <v>507</v>
      </c>
      <c r="G16">
        <f t="shared" si="7"/>
        <v>4</v>
      </c>
      <c r="H16">
        <v>3</v>
      </c>
      <c r="I16">
        <f t="shared" si="4"/>
        <v>49</v>
      </c>
      <c r="J16">
        <f t="shared" si="0"/>
        <v>14</v>
      </c>
      <c r="K16" t="str" cm="1">
        <f t="array" aca="1" ref="K16" ca="1">RIGHT(INDIRECT("B"&amp;I16),9)</f>
        <v xml:space="preserve"> 0.359712</v>
      </c>
      <c r="L16" t="str" cm="1">
        <f t="array" aca="1" ref="L16" ca="1">RIGHT(INDIRECT("D"&amp;I16+1),9)</f>
        <v xml:space="preserve"> 0.640259</v>
      </c>
      <c r="M16" cm="1">
        <f t="array" aca="1" ref="M16" ca="1">INDIRECT("D"&amp;I16+2)</f>
        <v>-1</v>
      </c>
      <c r="N16" t="str" cm="1">
        <f t="array" aca="1" ref="N16" ca="1">INDIRECT(IF(H16=2,"E","B")&amp;I16+H16)</f>
        <v xml:space="preserve">        'WatHL']</v>
      </c>
      <c r="P16">
        <f t="shared" si="1"/>
        <v>14</v>
      </c>
      <c r="Q16" s="6" t="str">
        <f t="shared" ca="1" si="5"/>
        <v>WatHL</v>
      </c>
      <c r="R16">
        <f t="shared" ca="1" si="2"/>
        <v>0.35971199999999998</v>
      </c>
      <c r="S16">
        <f t="shared" ca="1" si="2"/>
        <v>0.64025900000000002</v>
      </c>
      <c r="T16">
        <f t="shared" ca="1" si="3"/>
        <v>-1</v>
      </c>
      <c r="U16">
        <f t="shared" ca="1" si="6"/>
        <v>0.13153650000000003</v>
      </c>
      <c r="V16">
        <f t="shared" ca="1" si="6"/>
        <v>1.7301653527500016E-2</v>
      </c>
    </row>
    <row r="17" spans="2:22">
      <c r="B17" s="1" t="s">
        <v>21</v>
      </c>
      <c r="C17" t="s">
        <v>22</v>
      </c>
      <c r="D17" t="s">
        <v>525</v>
      </c>
      <c r="G17">
        <f t="shared" si="7"/>
        <v>4</v>
      </c>
      <c r="H17">
        <v>3</v>
      </c>
      <c r="I17">
        <f t="shared" si="4"/>
        <v>53</v>
      </c>
      <c r="J17">
        <f t="shared" si="0"/>
        <v>15</v>
      </c>
      <c r="K17" t="str" cm="1">
        <f t="array" aca="1" ref="K17" ca="1">RIGHT(INDIRECT("B"&amp;I17),9)</f>
        <v xml:space="preserve"> 0.359712</v>
      </c>
      <c r="L17" t="str" cm="1">
        <f t="array" aca="1" ref="L17" ca="1">RIGHT(INDIRECT("D"&amp;I17+1),9)</f>
        <v xml:space="preserve"> 0.640259</v>
      </c>
      <c r="M17" cm="1">
        <f t="array" aca="1" ref="M17" ca="1">INDIRECT("D"&amp;I17+2)</f>
        <v>-1</v>
      </c>
      <c r="N17" t="str" cm="1">
        <f t="array" aca="1" ref="N17" ca="1">INDIRECT(IF(H17=2,"E","B")&amp;I17+H17)</f>
        <v xml:space="preserve">        'k_rd']</v>
      </c>
      <c r="P17">
        <f t="shared" si="1"/>
        <v>15</v>
      </c>
      <c r="Q17" s="6" t="str">
        <f t="shared" ca="1" si="5"/>
        <v>k_rd</v>
      </c>
      <c r="R17">
        <f t="shared" ca="1" si="2"/>
        <v>0.35971199999999998</v>
      </c>
      <c r="S17">
        <f t="shared" ca="1" si="2"/>
        <v>0.64025900000000002</v>
      </c>
      <c r="T17">
        <f t="shared" ca="1" si="3"/>
        <v>-1</v>
      </c>
      <c r="U17">
        <f t="shared" ca="1" si="6"/>
        <v>0</v>
      </c>
      <c r="V17">
        <f t="shared" ca="1" si="6"/>
        <v>0</v>
      </c>
    </row>
    <row r="18" spans="2:22">
      <c r="B18" s="1" t="s">
        <v>24</v>
      </c>
      <c r="C18" t="s">
        <v>22</v>
      </c>
      <c r="D18">
        <v>1</v>
      </c>
      <c r="G18">
        <f t="shared" si="7"/>
        <v>4</v>
      </c>
      <c r="H18">
        <v>2</v>
      </c>
      <c r="I18">
        <f t="shared" si="4"/>
        <v>57</v>
      </c>
      <c r="J18">
        <f t="shared" si="0"/>
        <v>16</v>
      </c>
      <c r="K18" t="str" cm="1">
        <f t="array" aca="1" ref="K18" ca="1">RIGHT(INDIRECT("B"&amp;I18),9)</f>
        <v xml:space="preserve"> 0.359712</v>
      </c>
      <c r="L18" t="str" cm="1">
        <f t="array" aca="1" ref="L18" ca="1">RIGHT(INDIRECT("D"&amp;I18+1),9)</f>
        <v xml:space="preserve"> 0.640259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'Q']</v>
      </c>
      <c r="P18">
        <f t="shared" si="1"/>
        <v>16</v>
      </c>
      <c r="Q18" s="6" t="str">
        <f t="shared" ca="1" si="5"/>
        <v>Q</v>
      </c>
      <c r="R18">
        <f t="shared" ca="1" si="2"/>
        <v>0.35971199999999998</v>
      </c>
      <c r="S18">
        <f t="shared" ca="1" si="2"/>
        <v>0.64025900000000002</v>
      </c>
      <c r="T18">
        <f t="shared" ca="1" si="3"/>
        <v>-1</v>
      </c>
      <c r="U18">
        <f t="shared" ca="1" si="6"/>
        <v>0</v>
      </c>
      <c r="V18">
        <f t="shared" ca="1" si="6"/>
        <v>0</v>
      </c>
    </row>
    <row r="19" spans="2:22">
      <c r="B19" s="1" t="s">
        <v>28</v>
      </c>
      <c r="G19">
        <f t="shared" si="7"/>
        <v>3</v>
      </c>
      <c r="H19">
        <v>3</v>
      </c>
      <c r="I19">
        <f t="shared" si="4"/>
        <v>60</v>
      </c>
      <c r="J19">
        <f t="shared" si="0"/>
        <v>17</v>
      </c>
      <c r="K19" t="str" cm="1">
        <f t="array" aca="1" ref="K19" ca="1">RIGHT(INDIRECT("B"&amp;I19),9)</f>
        <v xml:space="preserve"> 0.359712</v>
      </c>
      <c r="L19" t="str" cm="1">
        <f t="array" aca="1" ref="L19" ca="1">RIGHT(INDIRECT("D"&amp;I19+1),9)</f>
        <v xml:space="preserve"> 0.640259</v>
      </c>
      <c r="M19" cm="1">
        <f t="array" aca="1" ref="M19" ca="1">INDIRECT("D"&amp;I19+2)</f>
        <v>1</v>
      </c>
      <c r="N19" t="str" cm="1">
        <f t="array" aca="1" ref="N19" ca="1">INDIRECT(IF(H19=2,"E","B")&amp;I19+H19)</f>
        <v xml:space="preserve">        'OHConc']</v>
      </c>
      <c r="P19">
        <f t="shared" si="1"/>
        <v>17</v>
      </c>
      <c r="Q19" s="6" t="str">
        <f t="shared" ca="1" si="5"/>
        <v>OHConc</v>
      </c>
      <c r="R19">
        <f t="shared" ca="1" si="2"/>
        <v>0.35971199999999998</v>
      </c>
      <c r="S19">
        <f t="shared" ca="1" si="2"/>
        <v>0.64025900000000002</v>
      </c>
      <c r="T19">
        <f t="shared" ca="1" si="3"/>
        <v>1</v>
      </c>
      <c r="U19">
        <f t="shared" ca="1" si="6"/>
        <v>0</v>
      </c>
      <c r="V19">
        <f t="shared" ca="1" si="6"/>
        <v>0</v>
      </c>
    </row>
    <row r="20" spans="2:22">
      <c r="B20" s="1" t="s">
        <v>507</v>
      </c>
      <c r="G20">
        <f t="shared" si="7"/>
        <v>4</v>
      </c>
      <c r="H20">
        <v>3</v>
      </c>
      <c r="I20">
        <f t="shared" si="4"/>
        <v>64</v>
      </c>
      <c r="J20">
        <f t="shared" si="0"/>
        <v>18</v>
      </c>
      <c r="K20" t="str" cm="1">
        <f t="array" aca="1" ref="K20" ca="1">RIGHT(INDIRECT("B"&amp;I20),9)</f>
        <v xml:space="preserve"> 0.359712</v>
      </c>
      <c r="L20" t="str" cm="1">
        <f t="array" aca="1" ref="L20" ca="1">RIGHT(INDIRECT("D"&amp;I20+1),9)</f>
        <v xml:space="preserve"> 0.640259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       'If_sw']</v>
      </c>
      <c r="P20">
        <f t="shared" si="1"/>
        <v>18</v>
      </c>
      <c r="Q20" s="6" t="str">
        <f t="shared" ca="1" si="5"/>
        <v>If_sw</v>
      </c>
      <c r="R20">
        <f t="shared" ca="1" si="2"/>
        <v>0.35971199999999998</v>
      </c>
      <c r="S20">
        <f t="shared" ca="1" si="2"/>
        <v>0.64025900000000002</v>
      </c>
      <c r="T20">
        <f t="shared" ca="1" si="3"/>
        <v>-1</v>
      </c>
      <c r="U20">
        <f t="shared" ca="1" si="6"/>
        <v>0</v>
      </c>
      <c r="V20">
        <f t="shared" ca="1" si="6"/>
        <v>0</v>
      </c>
    </row>
    <row r="21" spans="2:22">
      <c r="B21" s="1" t="s">
        <v>21</v>
      </c>
      <c r="C21" t="s">
        <v>22</v>
      </c>
      <c r="D21" t="s">
        <v>525</v>
      </c>
      <c r="G21">
        <f t="shared" si="7"/>
        <v>4</v>
      </c>
      <c r="H21">
        <v>3</v>
      </c>
      <c r="I21">
        <f t="shared" si="4"/>
        <v>68</v>
      </c>
      <c r="J21">
        <f t="shared" si="0"/>
        <v>19</v>
      </c>
      <c r="K21" t="str" cm="1">
        <f t="array" aca="1" ref="K21" ca="1">RIGHT(INDIRECT("B"&amp;I21),9)</f>
        <v xml:space="preserve"> 0.359712</v>
      </c>
      <c r="L21" t="str" cm="1">
        <f t="array" aca="1" ref="L21" ca="1">RIGHT(INDIRECT("D"&amp;I21+1),9)</f>
        <v xml:space="preserve"> 0.640259</v>
      </c>
      <c r="M21" cm="1">
        <f t="array" aca="1" ref="M21" ca="1">INDIRECT("D"&amp;I21+2)</f>
        <v>-1</v>
      </c>
      <c r="N21" t="str" cm="1">
        <f t="array" aca="1" ref="N21" ca="1">INDIRECT(IF(H21=2,"E","B")&amp;I21+H21)</f>
        <v xml:space="preserve">        'ksa']</v>
      </c>
      <c r="P21">
        <f t="shared" si="1"/>
        <v>19</v>
      </c>
      <c r="Q21" s="6" t="str">
        <f t="shared" ca="1" si="5"/>
        <v>ksa</v>
      </c>
      <c r="R21">
        <f t="shared" ca="1" si="2"/>
        <v>0.35971199999999998</v>
      </c>
      <c r="S21">
        <f t="shared" ca="1" si="2"/>
        <v>0.64025900000000002</v>
      </c>
      <c r="T21">
        <f t="shared" ca="1" si="3"/>
        <v>-1</v>
      </c>
      <c r="U21">
        <f t="shared" ref="U21:V36" ca="1" si="8">T21*(R21-R20)/(2/3)</f>
        <v>0</v>
      </c>
      <c r="V21">
        <f t="shared" ca="1" si="8"/>
        <v>0</v>
      </c>
    </row>
    <row r="22" spans="2:22">
      <c r="B22" s="1" t="s">
        <v>24</v>
      </c>
      <c r="C22" t="s">
        <v>22</v>
      </c>
      <c r="D22">
        <v>1</v>
      </c>
      <c r="G22">
        <f t="shared" si="7"/>
        <v>4</v>
      </c>
      <c r="H22">
        <v>3</v>
      </c>
      <c r="I22">
        <f t="shared" si="4"/>
        <v>72</v>
      </c>
      <c r="J22">
        <f t="shared" si="0"/>
        <v>20</v>
      </c>
      <c r="K22" t="str" cm="1">
        <f t="array" aca="1" ref="K22" ca="1">RIGHT(INDIRECT("B"&amp;I22),9)</f>
        <v xml:space="preserve"> 0.359712</v>
      </c>
      <c r="L22" t="str" cm="1">
        <f t="array" aca="1" ref="L22" ca="1">RIGHT(INDIRECT("D"&amp;I22+1),9)</f>
        <v xml:space="preserve"> 0.640259</v>
      </c>
      <c r="M22" cm="1">
        <f t="array" aca="1" ref="M22" ca="1">INDIRECT("D"&amp;I22+2)</f>
        <v>-1</v>
      </c>
      <c r="N22" t="str" cm="1">
        <f t="array" aca="1" ref="N22" ca="1">INDIRECT(IF(H22=2,"E","B")&amp;I22+H22)</f>
        <v xml:space="preserve">        'kcw']</v>
      </c>
      <c r="P22">
        <f t="shared" si="1"/>
        <v>20</v>
      </c>
      <c r="Q22" s="6" t="str">
        <f t="shared" ca="1" si="5"/>
        <v>kcw</v>
      </c>
      <c r="R22">
        <f t="shared" ca="1" si="2"/>
        <v>0.35971199999999998</v>
      </c>
      <c r="S22">
        <f t="shared" ca="1" si="2"/>
        <v>0.64025900000000002</v>
      </c>
      <c r="T22">
        <f t="shared" ca="1" si="3"/>
        <v>-1</v>
      </c>
      <c r="U22">
        <f t="shared" ca="1" si="8"/>
        <v>0</v>
      </c>
      <c r="V22">
        <f t="shared" ca="1" si="8"/>
        <v>0</v>
      </c>
    </row>
    <row r="23" spans="2:22">
      <c r="B23" s="1" t="s">
        <v>52</v>
      </c>
      <c r="G23">
        <f t="shared" si="7"/>
        <v>4</v>
      </c>
      <c r="H23">
        <v>2</v>
      </c>
      <c r="I23">
        <f t="shared" si="4"/>
        <v>76</v>
      </c>
      <c r="J23">
        <f t="shared" si="0"/>
        <v>21</v>
      </c>
      <c r="K23" t="str" cm="1">
        <f t="array" aca="1" ref="K23" ca="1">RIGHT(INDIRECT("B"&amp;I23),9)</f>
        <v xml:space="preserve"> 0.359712</v>
      </c>
      <c r="L23" t="str" cm="1">
        <f t="array" aca="1" ref="L23" ca="1">RIGHT(INDIRECT("D"&amp;I23+1),9)</f>
        <v xml:space="preserve"> 0.640259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'Urx']</v>
      </c>
      <c r="P23">
        <f t="shared" si="1"/>
        <v>21</v>
      </c>
      <c r="Q23" s="6" t="str">
        <f t="shared" ca="1" si="5"/>
        <v>Urx</v>
      </c>
      <c r="R23">
        <f t="shared" ca="1" si="2"/>
        <v>0.35971199999999998</v>
      </c>
      <c r="S23">
        <f t="shared" ca="1" si="2"/>
        <v>0.64025900000000002</v>
      </c>
      <c r="T23">
        <f t="shared" ca="1" si="3"/>
        <v>1</v>
      </c>
      <c r="U23">
        <f t="shared" ca="1" si="8"/>
        <v>0</v>
      </c>
      <c r="V23">
        <f t="shared" ca="1" si="8"/>
        <v>0</v>
      </c>
    </row>
    <row r="24" spans="2:22">
      <c r="B24" s="1" t="s">
        <v>507</v>
      </c>
      <c r="G24">
        <f t="shared" si="7"/>
        <v>3</v>
      </c>
      <c r="H24">
        <v>3</v>
      </c>
      <c r="I24">
        <f t="shared" si="4"/>
        <v>79</v>
      </c>
      <c r="J24">
        <f t="shared" si="0"/>
        <v>22</v>
      </c>
      <c r="K24" t="str" cm="1">
        <f t="array" aca="1" ref="K24" ca="1">RIGHT(INDIRECT("B"&amp;I24),9)</f>
        <v xml:space="preserve"> 0.416144</v>
      </c>
      <c r="L24" t="str" cm="1">
        <f t="array" aca="1" ref="L24" ca="1">RIGHT(INDIRECT("D"&amp;I24+1),9)</f>
        <v xml:space="preserve"> 0.583827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       'AF_soil']</v>
      </c>
      <c r="P24">
        <f t="shared" si="1"/>
        <v>22</v>
      </c>
      <c r="Q24" s="6" t="str">
        <f t="shared" ca="1" si="5"/>
        <v>AF_soil</v>
      </c>
      <c r="R24">
        <f t="shared" ca="1" si="2"/>
        <v>0.41614400000000001</v>
      </c>
      <c r="S24">
        <f t="shared" ca="1" si="2"/>
        <v>0.58382699999999998</v>
      </c>
      <c r="T24">
        <f t="shared" ca="1" si="3"/>
        <v>-1</v>
      </c>
      <c r="U24">
        <f t="shared" ca="1" si="8"/>
        <v>-8.4648000000000057E-2</v>
      </c>
      <c r="V24">
        <f t="shared" ca="1" si="8"/>
        <v>7.16528390400001E-3</v>
      </c>
    </row>
    <row r="25" spans="2:22">
      <c r="B25" s="1" t="s">
        <v>21</v>
      </c>
      <c r="C25" t="s">
        <v>22</v>
      </c>
      <c r="D25" t="s">
        <v>525</v>
      </c>
      <c r="G25">
        <f t="shared" si="7"/>
        <v>4</v>
      </c>
      <c r="H25">
        <v>3</v>
      </c>
      <c r="I25">
        <f t="shared" si="4"/>
        <v>83</v>
      </c>
      <c r="J25">
        <f t="shared" si="0"/>
        <v>23</v>
      </c>
      <c r="K25" t="str" cm="1">
        <f t="array" aca="1" ref="K25" ca="1">RIGHT(INDIRECT("B"&amp;I25),9)</f>
        <v xml:space="preserve"> 0.416144</v>
      </c>
      <c r="L25" t="str" cm="1">
        <f t="array" aca="1" ref="L25" ca="1">RIGHT(INDIRECT("D"&amp;I25+1),9)</f>
        <v xml:space="preserve"> 0.583827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       'Kn2']</v>
      </c>
      <c r="P25">
        <f t="shared" si="1"/>
        <v>23</v>
      </c>
      <c r="Q25" s="6" t="str">
        <f t="shared" ca="1" si="5"/>
        <v>Kn2</v>
      </c>
      <c r="R25">
        <f t="shared" ca="1" si="2"/>
        <v>0.41614400000000001</v>
      </c>
      <c r="S25">
        <f t="shared" ca="1" si="2"/>
        <v>0.58382699999999998</v>
      </c>
      <c r="T25">
        <f t="shared" ca="1" si="3"/>
        <v>-1</v>
      </c>
      <c r="U25">
        <f t="shared" ca="1" si="8"/>
        <v>0</v>
      </c>
      <c r="V25">
        <f t="shared" ca="1" si="8"/>
        <v>0</v>
      </c>
    </row>
    <row r="26" spans="2:22">
      <c r="B26" s="1" t="s">
        <v>24</v>
      </c>
      <c r="C26" t="s">
        <v>22</v>
      </c>
      <c r="D26">
        <v>-1</v>
      </c>
      <c r="G26">
        <f t="shared" si="7"/>
        <v>4</v>
      </c>
      <c r="H26">
        <v>3</v>
      </c>
      <c r="I26">
        <f t="shared" si="4"/>
        <v>87</v>
      </c>
      <c r="J26">
        <f t="shared" si="0"/>
        <v>24</v>
      </c>
      <c r="K26" t="str" cm="1">
        <f t="array" aca="1" ref="K26" ca="1">RIGHT(INDIRECT("B"&amp;I26),9)</f>
        <v xml:space="preserve"> 0.416144</v>
      </c>
      <c r="L26" t="str" cm="1">
        <f t="array" aca="1" ref="L26" ca="1">RIGHT(INDIRECT("D"&amp;I26+1),9)</f>
        <v xml:space="preserve"> 0.583827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       'VFrootbody']</v>
      </c>
      <c r="P26">
        <f t="shared" si="1"/>
        <v>24</v>
      </c>
      <c r="Q26" s="6" t="str">
        <f t="shared" ca="1" si="5"/>
        <v>VFrootbody</v>
      </c>
      <c r="R26">
        <f t="shared" ca="1" si="2"/>
        <v>0.41614400000000001</v>
      </c>
      <c r="S26">
        <f t="shared" ca="1" si="2"/>
        <v>0.58382699999999998</v>
      </c>
      <c r="T26">
        <f t="shared" ca="1" si="3"/>
        <v>-1</v>
      </c>
      <c r="U26">
        <f t="shared" ca="1" si="8"/>
        <v>0</v>
      </c>
      <c r="V26">
        <f t="shared" ca="1" si="8"/>
        <v>0</v>
      </c>
    </row>
    <row r="27" spans="2:22">
      <c r="B27" s="1" t="s">
        <v>48</v>
      </c>
      <c r="G27">
        <f t="shared" si="7"/>
        <v>4</v>
      </c>
      <c r="H27">
        <v>3</v>
      </c>
      <c r="I27">
        <f t="shared" si="4"/>
        <v>91</v>
      </c>
      <c r="J27">
        <f t="shared" si="0"/>
        <v>25</v>
      </c>
      <c r="K27" t="str" cm="1">
        <f t="array" aca="1" ref="K27" ca="1">RIGHT(INDIRECT("B"&amp;I27),9)</f>
        <v xml:space="preserve"> 0.416144</v>
      </c>
      <c r="L27" t="str" cm="1">
        <f t="array" aca="1" ref="L27" ca="1">RIGHT(INDIRECT("D"&amp;I27+1),9)</f>
        <v xml:space="preserve"> 0.583827</v>
      </c>
      <c r="M27" cm="1">
        <f t="array" aca="1" ref="M27" ca="1">INDIRECT("D"&amp;I27+2)</f>
        <v>1</v>
      </c>
      <c r="N27" t="str" cm="1">
        <f t="array" aca="1" ref="N27" ca="1">INDIRECT(IF(H27=2,"E","B")&amp;I27+H27)</f>
        <v xml:space="preserve">        'Aroot']</v>
      </c>
      <c r="P27">
        <f t="shared" si="1"/>
        <v>25</v>
      </c>
      <c r="Q27" s="6" t="str">
        <f t="shared" ca="1" si="5"/>
        <v>Aroot</v>
      </c>
      <c r="R27">
        <f t="shared" ca="1" si="2"/>
        <v>0.41614400000000001</v>
      </c>
      <c r="S27">
        <f t="shared" ca="1" si="2"/>
        <v>0.58382699999999998</v>
      </c>
      <c r="T27">
        <f t="shared" ca="1" si="3"/>
        <v>1</v>
      </c>
      <c r="U27">
        <f t="shared" ca="1" si="8"/>
        <v>0</v>
      </c>
      <c r="V27">
        <f t="shared" ca="1" si="8"/>
        <v>0</v>
      </c>
    </row>
    <row r="28" spans="2:22">
      <c r="B28" s="1" t="s">
        <v>507</v>
      </c>
      <c r="G28">
        <f t="shared" si="7"/>
        <v>4</v>
      </c>
      <c r="H28">
        <v>3</v>
      </c>
      <c r="I28">
        <f t="shared" si="4"/>
        <v>95</v>
      </c>
      <c r="J28">
        <f t="shared" si="0"/>
        <v>26</v>
      </c>
      <c r="K28" t="str" cm="1">
        <f t="array" aca="1" ref="K28" ca="1">RIGHT(INDIRECT("B"&amp;I28),9)</f>
        <v xml:space="preserve"> 0.432165</v>
      </c>
      <c r="L28" t="str" cm="1">
        <f t="array" aca="1" ref="L28" ca="1">RIGHT(INDIRECT("D"&amp;I28+1),9)</f>
        <v xml:space="preserve"> 0.567807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       'Ymob_immob']</v>
      </c>
      <c r="P28">
        <f t="shared" si="1"/>
        <v>26</v>
      </c>
      <c r="Q28" s="6" t="str">
        <f t="shared" ca="1" si="5"/>
        <v>Ymob_immob</v>
      </c>
      <c r="R28">
        <f t="shared" ca="1" si="2"/>
        <v>0.43216500000000002</v>
      </c>
      <c r="S28">
        <f t="shared" ca="1" si="2"/>
        <v>0.56780699999999995</v>
      </c>
      <c r="T28">
        <f t="shared" ca="1" si="3"/>
        <v>1</v>
      </c>
      <c r="U28">
        <f t="shared" ca="1" si="8"/>
        <v>2.4031500000000011E-2</v>
      </c>
      <c r="V28">
        <f t="shared" ca="1" si="8"/>
        <v>-5.7747694500000159E-4</v>
      </c>
    </row>
    <row r="29" spans="2:22">
      <c r="B29" s="1" t="s">
        <v>21</v>
      </c>
      <c r="C29" t="s">
        <v>22</v>
      </c>
      <c r="D29" t="s">
        <v>525</v>
      </c>
      <c r="G29">
        <f t="shared" si="7"/>
        <v>4</v>
      </c>
      <c r="H29">
        <v>2</v>
      </c>
      <c r="I29">
        <f t="shared" si="4"/>
        <v>99</v>
      </c>
      <c r="J29">
        <f t="shared" si="0"/>
        <v>27</v>
      </c>
      <c r="K29" t="str" cm="1">
        <f t="array" aca="1" ref="K29" ca="1">RIGHT(INDIRECT("B"&amp;I29),9)</f>
        <v xml:space="preserve"> 0.499913</v>
      </c>
      <c r="L29" t="str" cm="1">
        <f t="array" aca="1" ref="L29" ca="1">RIGHT(INDIRECT("D"&amp;I29+1),9)</f>
        <v xml:space="preserve"> 0.500021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'Ea']</v>
      </c>
      <c r="P29">
        <f t="shared" si="1"/>
        <v>27</v>
      </c>
      <c r="Q29" s="6" t="str">
        <f t="shared" ca="1" si="5"/>
        <v>Ea</v>
      </c>
      <c r="R29">
        <f t="shared" ca="1" si="2"/>
        <v>0.499913</v>
      </c>
      <c r="S29">
        <f t="shared" ca="1" si="2"/>
        <v>0.50002100000000005</v>
      </c>
      <c r="T29">
        <f t="shared" ca="1" si="3"/>
        <v>1</v>
      </c>
      <c r="U29">
        <f t="shared" ca="1" si="8"/>
        <v>0.10162199999999996</v>
      </c>
      <c r="V29">
        <f t="shared" ca="1" si="8"/>
        <v>-1.0332823337999982E-2</v>
      </c>
    </row>
    <row r="30" spans="2:22">
      <c r="B30" s="1" t="s">
        <v>24</v>
      </c>
      <c r="C30" t="s">
        <v>22</v>
      </c>
      <c r="D30">
        <v>1</v>
      </c>
      <c r="E30" t="s">
        <v>92</v>
      </c>
      <c r="G30">
        <f t="shared" si="7"/>
        <v>3</v>
      </c>
      <c r="H30">
        <v>3</v>
      </c>
      <c r="I30">
        <f t="shared" si="4"/>
        <v>102</v>
      </c>
      <c r="J30">
        <f t="shared" si="0"/>
        <v>28</v>
      </c>
      <c r="K30" t="str" cm="1">
        <f t="array" aca="1" ref="K30" ca="1">RIGHT(INDIRECT("B"&amp;I30),9)</f>
        <v xml:space="preserve"> 0.499913</v>
      </c>
      <c r="L30" t="str" cm="1">
        <f t="array" aca="1" ref="L30" ca="1">RIGHT(INDIRECT("D"&amp;I30+1),9)</f>
        <v xml:space="preserve"> 0.500021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       'lamb']</v>
      </c>
      <c r="P30">
        <f t="shared" si="1"/>
        <v>28</v>
      </c>
      <c r="Q30" s="6" t="str">
        <f t="shared" ca="1" si="5"/>
        <v>lamb</v>
      </c>
      <c r="R30">
        <f t="shared" ca="1" si="2"/>
        <v>0.499913</v>
      </c>
      <c r="S30">
        <f t="shared" ca="1" si="2"/>
        <v>0.50002100000000005</v>
      </c>
      <c r="T30">
        <f t="shared" ca="1" si="3"/>
        <v>1</v>
      </c>
      <c r="U30">
        <f t="shared" ca="1" si="8"/>
        <v>0</v>
      </c>
      <c r="V30">
        <f t="shared" ca="1" si="8"/>
        <v>0</v>
      </c>
    </row>
    <row r="31" spans="2:22">
      <c r="B31" s="1" t="s">
        <v>507</v>
      </c>
      <c r="G31">
        <f t="shared" si="7"/>
        <v>4</v>
      </c>
      <c r="H31">
        <v>2</v>
      </c>
      <c r="I31">
        <f t="shared" si="4"/>
        <v>106</v>
      </c>
      <c r="J31">
        <f t="shared" si="0"/>
        <v>29</v>
      </c>
      <c r="K31" t="str" cm="1">
        <f t="array" aca="1" ref="K31" ca="1">RIGHT(INDIRECT("B"&amp;I31),9)</f>
        <v xml:space="preserve"> 0.499363</v>
      </c>
      <c r="L31" t="str" cm="1">
        <f t="array" aca="1" ref="L31" ca="1">RIGHT(INDIRECT("D"&amp;I31+1),9)</f>
        <v xml:space="preserve"> 0.500571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'Sfc']</v>
      </c>
      <c r="P31">
        <f t="shared" si="1"/>
        <v>29</v>
      </c>
      <c r="Q31" s="6" t="str">
        <f t="shared" ca="1" si="5"/>
        <v>Sfc</v>
      </c>
      <c r="R31">
        <f t="shared" ca="1" si="2"/>
        <v>0.499363</v>
      </c>
      <c r="S31">
        <f t="shared" ca="1" si="2"/>
        <v>0.50057099999999999</v>
      </c>
      <c r="T31">
        <f t="shared" ca="1" si="3"/>
        <v>1</v>
      </c>
      <c r="U31">
        <f t="shared" ca="1" si="8"/>
        <v>-8.2499999999999241E-4</v>
      </c>
      <c r="V31">
        <f t="shared" ca="1" si="8"/>
        <v>-6.8062499999991884E-7</v>
      </c>
    </row>
    <row r="32" spans="2:22">
      <c r="B32" s="1" t="s">
        <v>21</v>
      </c>
      <c r="C32" t="s">
        <v>22</v>
      </c>
      <c r="D32" t="s">
        <v>525</v>
      </c>
      <c r="G32">
        <f t="shared" si="7"/>
        <v>3</v>
      </c>
      <c r="H32">
        <v>3</v>
      </c>
      <c r="I32">
        <f t="shared" si="4"/>
        <v>109</v>
      </c>
      <c r="J32">
        <f t="shared" si="0"/>
        <v>30</v>
      </c>
      <c r="K32" t="str" cm="1">
        <f t="array" aca="1" ref="K32" ca="1">RIGHT(INDIRECT("B"&amp;I32),9)</f>
        <v xml:space="preserve"> 0.499363</v>
      </c>
      <c r="L32" t="str" cm="1">
        <f t="array" aca="1" ref="L32" ca="1">RIGHT(INDIRECT("D"&amp;I32+1),9)</f>
        <v xml:space="preserve"> 0.500571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       'Beta']</v>
      </c>
      <c r="P32">
        <f t="shared" si="1"/>
        <v>30</v>
      </c>
      <c r="Q32" s="6" t="str">
        <f t="shared" ca="1" si="5"/>
        <v>Beta</v>
      </c>
      <c r="R32">
        <f t="shared" ca="1" si="2"/>
        <v>0.499363</v>
      </c>
      <c r="S32">
        <f t="shared" ca="1" si="2"/>
        <v>0.50057099999999999</v>
      </c>
      <c r="T32">
        <f t="shared" ca="1" si="3"/>
        <v>-1</v>
      </c>
      <c r="U32">
        <f t="shared" ca="1" si="8"/>
        <v>0</v>
      </c>
      <c r="V32">
        <f t="shared" ca="1" si="8"/>
        <v>0</v>
      </c>
    </row>
    <row r="33" spans="2:22">
      <c r="B33" s="1" t="s">
        <v>24</v>
      </c>
      <c r="C33" t="s">
        <v>22</v>
      </c>
      <c r="D33">
        <v>-1</v>
      </c>
      <c r="E33" t="s">
        <v>81</v>
      </c>
      <c r="G33">
        <f t="shared" si="7"/>
        <v>4</v>
      </c>
      <c r="H33">
        <v>2</v>
      </c>
      <c r="I33">
        <f t="shared" si="4"/>
        <v>113</v>
      </c>
      <c r="J33">
        <f t="shared" si="0"/>
        <v>31</v>
      </c>
      <c r="K33" t="str" cm="1">
        <f t="array" aca="1" ref="K33" ca="1">RIGHT(INDIRECT("B"&amp;I33),9)</f>
        <v xml:space="preserve"> 0.087586</v>
      </c>
      <c r="L33" t="str" cm="1">
        <f t="array" aca="1" ref="L33" ca="1">RIGHT(INDIRECT("D"&amp;I33+1),9)</f>
        <v xml:space="preserve"> 0.906421</v>
      </c>
      <c r="M33" cm="1">
        <f t="array" aca="1" ref="M33" ca="1">INDIRECT("D"&amp;I33+2)</f>
        <v>1</v>
      </c>
      <c r="N33" t="str" cm="1">
        <f t="array" aca="1" ref="N33" ca="1">INDIRECT(IF(H33=2,"E","B")&amp;I33+H33)</f>
        <v xml:space="preserve"> 'Koc']</v>
      </c>
      <c r="P33">
        <f t="shared" si="1"/>
        <v>31</v>
      </c>
      <c r="Q33" s="6" t="str">
        <f t="shared" ca="1" si="5"/>
        <v>Koc</v>
      </c>
      <c r="R33">
        <f t="shared" ca="1" si="2"/>
        <v>8.7585999999999997E-2</v>
      </c>
      <c r="S33">
        <f t="shared" ca="1" si="2"/>
        <v>0.90642100000000003</v>
      </c>
      <c r="T33">
        <f t="shared" ca="1" si="3"/>
        <v>1</v>
      </c>
      <c r="U33">
        <f t="shared" ca="1" si="8"/>
        <v>-0.61766550000000009</v>
      </c>
      <c r="V33">
        <f t="shared" ca="1" si="8"/>
        <v>-0.37601931476250011</v>
      </c>
    </row>
    <row r="34" spans="2:22">
      <c r="B34" s="1" t="s">
        <v>507</v>
      </c>
      <c r="G34">
        <f t="shared" si="7"/>
        <v>3</v>
      </c>
      <c r="H34">
        <v>2</v>
      </c>
      <c r="I34">
        <f t="shared" si="4"/>
        <v>116</v>
      </c>
      <c r="J34">
        <f t="shared" si="0"/>
        <v>32</v>
      </c>
      <c r="K34" t="str" cm="1">
        <f t="array" aca="1" ref="K34" ca="1">RIGHT(INDIRECT("B"&amp;I34),9)</f>
        <v xml:space="preserve"> 0.087586</v>
      </c>
      <c r="L34" t="str" cm="1">
        <f t="array" aca="1" ref="L34" ca="1">RIGHT(INDIRECT("D"&amp;I34+1),9)</f>
        <v xml:space="preserve"> 0.906421</v>
      </c>
      <c r="M34" cm="1">
        <f t="array" aca="1" ref="M34" ca="1">INDIRECT("D"&amp;I34+2)</f>
        <v>1</v>
      </c>
      <c r="N34" t="str" cm="1">
        <f t="array" aca="1" ref="N34" ca="1">INDIRECT(IF(H34=2,"E","B")&amp;I34+H34)</f>
        <v xml:space="preserve"> 'U42']</v>
      </c>
      <c r="P34">
        <f t="shared" si="1"/>
        <v>32</v>
      </c>
      <c r="Q34" s="6" t="str">
        <f t="shared" ca="1" si="5"/>
        <v>U42</v>
      </c>
      <c r="R34">
        <f t="shared" ca="1" si="2"/>
        <v>8.7585999999999997E-2</v>
      </c>
      <c r="S34">
        <f t="shared" ca="1" si="2"/>
        <v>0.90642100000000003</v>
      </c>
      <c r="T34">
        <f t="shared" ca="1" si="3"/>
        <v>1</v>
      </c>
      <c r="U34">
        <f t="shared" ca="1" si="8"/>
        <v>0</v>
      </c>
      <c r="V34">
        <f t="shared" ca="1" si="8"/>
        <v>0</v>
      </c>
    </row>
    <row r="35" spans="2:22">
      <c r="B35" s="1" t="s">
        <v>21</v>
      </c>
      <c r="C35" t="s">
        <v>22</v>
      </c>
      <c r="D35" t="s">
        <v>525</v>
      </c>
      <c r="G35">
        <f t="shared" si="7"/>
        <v>3</v>
      </c>
      <c r="H35">
        <v>3</v>
      </c>
      <c r="I35">
        <f t="shared" si="4"/>
        <v>119</v>
      </c>
      <c r="J35">
        <f t="shared" si="0"/>
        <v>33</v>
      </c>
      <c r="K35" t="str" cm="1">
        <f t="array" aca="1" ref="K35" ca="1">RIGHT(INDIRECT("B"&amp;I35),9)</f>
        <v xml:space="preserve"> 0.087586</v>
      </c>
      <c r="L35" t="str" cm="1">
        <f t="array" aca="1" ref="L35" ca="1">RIGHT(INDIRECT("D"&amp;I35+1),9)</f>
        <v xml:space="preserve"> 0.906421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       'VFrootxylem']</v>
      </c>
      <c r="P35">
        <f t="shared" si="1"/>
        <v>33</v>
      </c>
      <c r="Q35" s="6" t="str">
        <f t="shared" ca="1" si="5"/>
        <v>VFrootxylem</v>
      </c>
      <c r="R35">
        <f t="shared" ca="1" si="2"/>
        <v>8.7585999999999997E-2</v>
      </c>
      <c r="S35">
        <f t="shared" ca="1" si="2"/>
        <v>0.90642100000000003</v>
      </c>
      <c r="T35">
        <f t="shared" ca="1" si="3"/>
        <v>-1</v>
      </c>
      <c r="U35">
        <f t="shared" ca="1" si="8"/>
        <v>0</v>
      </c>
      <c r="V35">
        <f t="shared" ca="1" si="8"/>
        <v>0</v>
      </c>
    </row>
    <row r="36" spans="2:22">
      <c r="B36" s="1" t="s">
        <v>24</v>
      </c>
      <c r="C36" t="s">
        <v>22</v>
      </c>
      <c r="D36">
        <v>1</v>
      </c>
      <c r="G36">
        <f t="shared" si="7"/>
        <v>4</v>
      </c>
      <c r="H36">
        <v>2</v>
      </c>
      <c r="I36">
        <f t="shared" si="4"/>
        <v>123</v>
      </c>
      <c r="J36">
        <f t="shared" si="0"/>
        <v>34</v>
      </c>
      <c r="K36" t="str" cm="1">
        <f t="array" aca="1" ref="K36" ca="1">RIGHT(INDIRECT("B"&amp;I36),9)</f>
        <v xml:space="preserve"> 0.087586</v>
      </c>
      <c r="L36" t="str" cm="1">
        <f t="array" aca="1" ref="L36" ca="1">RIGHT(INDIRECT("D"&amp;I36+1),9)</f>
        <v xml:space="preserve"> 0.906421</v>
      </c>
      <c r="M36" cm="1">
        <f t="array" aca="1" ref="M36" ca="1">INDIRECT("D"&amp;I36+2)</f>
        <v>1</v>
      </c>
      <c r="N36" t="str" cm="1">
        <f t="array" aca="1" ref="N36" ca="1">INDIRECT(IF(H36=2,"E","B")&amp;I36+H36)</f>
        <v xml:space="preserve"> 'Up']</v>
      </c>
      <c r="P36">
        <f t="shared" si="1"/>
        <v>34</v>
      </c>
      <c r="Q36" s="6" t="str">
        <f t="shared" ca="1" si="5"/>
        <v>Up</v>
      </c>
      <c r="R36">
        <f t="shared" ca="1" si="2"/>
        <v>8.7585999999999997E-2</v>
      </c>
      <c r="S36">
        <f t="shared" ca="1" si="2"/>
        <v>0.90642100000000003</v>
      </c>
      <c r="T36">
        <f t="shared" ca="1" si="3"/>
        <v>1</v>
      </c>
      <c r="U36">
        <f t="shared" ca="1" si="8"/>
        <v>0</v>
      </c>
      <c r="V36">
        <f t="shared" ca="1" si="8"/>
        <v>0</v>
      </c>
    </row>
    <row r="37" spans="2:22">
      <c r="B37" s="1" t="s">
        <v>26</v>
      </c>
      <c r="G37">
        <f t="shared" si="7"/>
        <v>3</v>
      </c>
      <c r="H37">
        <v>2</v>
      </c>
      <c r="I37">
        <f t="shared" si="4"/>
        <v>126</v>
      </c>
      <c r="J37">
        <f t="shared" si="0"/>
        <v>35</v>
      </c>
      <c r="K37" t="str" cm="1">
        <f t="array" aca="1" ref="K37" ca="1">RIGHT(INDIRECT("B"&amp;I37),9)</f>
        <v xml:space="preserve"> 0.087588</v>
      </c>
      <c r="L37" t="str" cm="1">
        <f t="array" aca="1" ref="L37" ca="1">RIGHT(INDIRECT("D"&amp;I37+1),9)</f>
        <v xml:space="preserve"> 0.906419</v>
      </c>
      <c r="M37" cm="1">
        <f t="array" aca="1" ref="M37" ca="1">INDIRECT("D"&amp;I37+2)</f>
        <v>1</v>
      </c>
      <c r="N37" t="str" cm="1">
        <f t="array" aca="1" ref="N37" ca="1">INDIRECT(IF(H37=2,"E","B")&amp;I37+H37)</f>
        <v xml:space="preserve"> 'Sh']</v>
      </c>
      <c r="P37">
        <f t="shared" si="1"/>
        <v>35</v>
      </c>
      <c r="Q37" s="6" t="str">
        <f t="shared" ca="1" si="5"/>
        <v>Sh</v>
      </c>
      <c r="R37">
        <f t="shared" ca="1" si="2"/>
        <v>8.7587999999999999E-2</v>
      </c>
      <c r="S37">
        <f t="shared" ca="1" si="2"/>
        <v>0.90641899999999997</v>
      </c>
      <c r="T37">
        <f t="shared" ca="1" si="3"/>
        <v>1</v>
      </c>
      <c r="U37">
        <f t="shared" ref="U37:V52" ca="1" si="9">T37*(R37-R36)/(2/3)</f>
        <v>3.0000000000030003E-6</v>
      </c>
      <c r="V37">
        <f t="shared" ca="1" si="9"/>
        <v>-9.0000000002678026E-12</v>
      </c>
    </row>
    <row r="38" spans="2:22">
      <c r="B38" s="1" t="s">
        <v>507</v>
      </c>
      <c r="G38">
        <f t="shared" si="7"/>
        <v>3</v>
      </c>
      <c r="H38">
        <v>3</v>
      </c>
      <c r="I38">
        <f t="shared" si="4"/>
        <v>129</v>
      </c>
      <c r="J38">
        <f t="shared" si="0"/>
        <v>36</v>
      </c>
      <c r="K38" t="str" cm="1">
        <f t="array" aca="1" ref="K38" ca="1">RIGHT(INDIRECT("B"&amp;I38),9)</f>
        <v xml:space="preserve"> 0.087588</v>
      </c>
      <c r="L38" t="str" cm="1">
        <f t="array" aca="1" ref="L38" ca="1">RIGHT(INDIRECT("D"&amp;I38+1),9)</f>
        <v xml:space="preserve"> 0.906419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       'VFroot']</v>
      </c>
      <c r="P38">
        <f t="shared" si="1"/>
        <v>36</v>
      </c>
      <c r="Q38" s="6" t="str">
        <f t="shared" ca="1" si="5"/>
        <v>VFroot</v>
      </c>
      <c r="R38">
        <f t="shared" ca="1" si="2"/>
        <v>8.7587999999999999E-2</v>
      </c>
      <c r="S38">
        <f t="shared" ca="1" si="2"/>
        <v>0.90641899999999997</v>
      </c>
      <c r="T38">
        <f t="shared" ca="1" si="3"/>
        <v>-1</v>
      </c>
      <c r="U38">
        <f t="shared" ca="1" si="9"/>
        <v>0</v>
      </c>
      <c r="V38">
        <f t="shared" ca="1" si="9"/>
        <v>0</v>
      </c>
    </row>
    <row r="39" spans="2:22">
      <c r="B39" s="1" t="s">
        <v>21</v>
      </c>
      <c r="C39" t="s">
        <v>22</v>
      </c>
      <c r="D39" t="s">
        <v>525</v>
      </c>
      <c r="G39">
        <f t="shared" si="7"/>
        <v>4</v>
      </c>
      <c r="H39">
        <v>3</v>
      </c>
      <c r="I39">
        <f t="shared" si="4"/>
        <v>133</v>
      </c>
      <c r="J39">
        <f t="shared" si="0"/>
        <v>37</v>
      </c>
      <c r="K39" t="str" cm="1">
        <f t="array" aca="1" ref="K39" ca="1">RIGHT(INDIRECT("B"&amp;I39),9)</f>
        <v xml:space="preserve"> 0.087588</v>
      </c>
      <c r="L39" t="str" cm="1">
        <f t="array" aca="1" ref="L39" ca="1">RIGHT(INDIRECT("D"&amp;I39+1),9)</f>
        <v xml:space="preserve"> 0.906419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       'k_rg']</v>
      </c>
      <c r="P39">
        <f t="shared" si="1"/>
        <v>37</v>
      </c>
      <c r="Q39" s="6" t="str">
        <f t="shared" ca="1" si="5"/>
        <v>k_rg</v>
      </c>
      <c r="R39">
        <f t="shared" ca="1" si="2"/>
        <v>8.7587999999999999E-2</v>
      </c>
      <c r="S39">
        <f t="shared" ca="1" si="2"/>
        <v>0.90641899999999997</v>
      </c>
      <c r="T39">
        <f t="shared" ca="1" si="3"/>
        <v>1</v>
      </c>
      <c r="U39">
        <f t="shared" ca="1" si="9"/>
        <v>0</v>
      </c>
      <c r="V39">
        <f t="shared" ca="1" si="9"/>
        <v>0</v>
      </c>
    </row>
    <row r="40" spans="2:22">
      <c r="B40" s="1" t="s">
        <v>24</v>
      </c>
      <c r="C40" t="s">
        <v>22</v>
      </c>
      <c r="D40">
        <v>1</v>
      </c>
      <c r="G40">
        <f t="shared" si="7"/>
        <v>4</v>
      </c>
      <c r="H40">
        <v>3</v>
      </c>
      <c r="I40">
        <f t="shared" si="4"/>
        <v>137</v>
      </c>
      <c r="J40">
        <f t="shared" si="0"/>
        <v>38</v>
      </c>
      <c r="K40" t="str" cm="1">
        <f t="array" aca="1" ref="K40" ca="1">RIGHT(INDIRECT("B"&amp;I40),9)</f>
        <v xml:space="preserve"> 0.087588</v>
      </c>
      <c r="L40" t="str" cm="1">
        <f t="array" aca="1" ref="L40" ca="1">RIGHT(INDIRECT("D"&amp;I40+1),9)</f>
        <v xml:space="preserve"> 0.912304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       'SoilHL']</v>
      </c>
      <c r="P40">
        <f t="shared" si="1"/>
        <v>38</v>
      </c>
      <c r="Q40" s="6" t="str">
        <f t="shared" ca="1" si="5"/>
        <v>SoilHL</v>
      </c>
      <c r="R40">
        <f t="shared" ca="1" si="2"/>
        <v>8.7587999999999999E-2</v>
      </c>
      <c r="S40">
        <f t="shared" ca="1" si="2"/>
        <v>0.912304</v>
      </c>
      <c r="T40">
        <f t="shared" ca="1" si="3"/>
        <v>-1</v>
      </c>
      <c r="U40">
        <f t="shared" ca="1" si="9"/>
        <v>0</v>
      </c>
      <c r="V40">
        <f t="shared" ca="1" si="9"/>
        <v>0</v>
      </c>
    </row>
    <row r="41" spans="2:22">
      <c r="B41" s="1" t="s">
        <v>55</v>
      </c>
      <c r="G41">
        <f t="shared" si="7"/>
        <v>4</v>
      </c>
      <c r="H41">
        <v>2</v>
      </c>
      <c r="I41">
        <f t="shared" si="4"/>
        <v>141</v>
      </c>
      <c r="J41">
        <f t="shared" si="0"/>
        <v>39</v>
      </c>
      <c r="K41" t="str" cm="1">
        <f t="array" aca="1" ref="K41" ca="1">RIGHT(INDIRECT("B"&amp;I41),9)</f>
        <v xml:space="preserve"> 0.087118</v>
      </c>
      <c r="L41" t="str" cm="1">
        <f t="array" aca="1" ref="L41" ca="1">RIGHT(INDIRECT("D"&amp;I41+1),9)</f>
        <v xml:space="preserve"> 0.912773</v>
      </c>
      <c r="M41" cm="1">
        <f t="array" aca="1" ref="M41" ca="1">INDIRECT("D"&amp;I41+2)</f>
        <v>1</v>
      </c>
      <c r="N41" t="str" cm="1">
        <f t="array" aca="1" ref="N41" ca="1">INDIRECT(IF(H41=2,"E","B")&amp;I41+H41)</f>
        <v xml:space="preserve"> 'Cs']</v>
      </c>
      <c r="P41">
        <f t="shared" si="1"/>
        <v>39</v>
      </c>
      <c r="Q41" s="6" t="str">
        <f t="shared" ca="1" si="5"/>
        <v>Cs</v>
      </c>
      <c r="R41">
        <f t="shared" ca="1" si="2"/>
        <v>8.7118000000000001E-2</v>
      </c>
      <c r="S41">
        <f t="shared" ca="1" si="2"/>
        <v>0.91277299999999995</v>
      </c>
      <c r="T41">
        <f t="shared" ca="1" si="3"/>
        <v>1</v>
      </c>
      <c r="U41">
        <f t="shared" ca="1" si="9"/>
        <v>-7.049999999999973E-4</v>
      </c>
      <c r="V41">
        <f t="shared" ca="1" si="9"/>
        <v>-4.9596749999993652E-7</v>
      </c>
    </row>
    <row r="42" spans="2:22">
      <c r="B42" s="1" t="s">
        <v>508</v>
      </c>
      <c r="G42">
        <f t="shared" si="7"/>
        <v>3</v>
      </c>
      <c r="H42">
        <v>2</v>
      </c>
      <c r="I42">
        <f t="shared" si="4"/>
        <v>144</v>
      </c>
      <c r="J42">
        <f t="shared" si="0"/>
        <v>40</v>
      </c>
      <c r="K42" t="str" cm="1">
        <f t="array" aca="1" ref="K42" ca="1">RIGHT(INDIRECT("B"&amp;I42),9)</f>
        <v xml:space="preserve"> 0.087118</v>
      </c>
      <c r="L42" t="str" cm="1">
        <f t="array" aca="1" ref="L42" ca="1">RIGHT(INDIRECT("D"&amp;I42+1),9)</f>
        <v xml:space="preserve"> 0.912773</v>
      </c>
      <c r="M42" cm="1">
        <f t="array" aca="1" ref="M42" ca="1">INDIRECT("D"&amp;I42+2)</f>
        <v>1</v>
      </c>
      <c r="N42" t="str" cm="1">
        <f t="array" aca="1" ref="N42" ca="1">INDIRECT(IF(H42=2,"E","B")&amp;I42+H42)</f>
        <v xml:space="preserve"> 'kwe']</v>
      </c>
      <c r="P42">
        <f t="shared" si="1"/>
        <v>40</v>
      </c>
      <c r="Q42" s="6" t="str">
        <f t="shared" ca="1" si="5"/>
        <v>kwe</v>
      </c>
      <c r="R42">
        <f t="shared" ca="1" si="2"/>
        <v>8.7118000000000001E-2</v>
      </c>
      <c r="S42">
        <f t="shared" ca="1" si="2"/>
        <v>0.91277299999999995</v>
      </c>
      <c r="T42">
        <f t="shared" ca="1" si="3"/>
        <v>1</v>
      </c>
      <c r="U42">
        <f t="shared" ca="1" si="9"/>
        <v>0</v>
      </c>
      <c r="V42">
        <f t="shared" ca="1" si="9"/>
        <v>0</v>
      </c>
    </row>
    <row r="43" spans="2:22">
      <c r="B43" s="1" t="s">
        <v>21</v>
      </c>
      <c r="C43" t="s">
        <v>22</v>
      </c>
      <c r="D43" t="s">
        <v>526</v>
      </c>
      <c r="G43">
        <f t="shared" si="7"/>
        <v>3</v>
      </c>
      <c r="H43">
        <v>3</v>
      </c>
      <c r="I43">
        <f t="shared" si="4"/>
        <v>147</v>
      </c>
      <c r="J43">
        <f t="shared" si="0"/>
        <v>41</v>
      </c>
      <c r="K43" t="str" cm="1">
        <f t="array" aca="1" ref="K43" ca="1">RIGHT(INDIRECT("B"&amp;I43),9)</f>
        <v xml:space="preserve"> 0.074445</v>
      </c>
      <c r="L43" t="str" cm="1">
        <f t="array" aca="1" ref="L43" ca="1">RIGHT(INDIRECT("D"&amp;I43+1),9)</f>
        <v xml:space="preserve"> 0.925455</v>
      </c>
      <c r="M43" cm="1">
        <f t="array" aca="1" ref="M43" ca="1">INDIRECT("D"&amp;I43+2)</f>
        <v>1</v>
      </c>
      <c r="N43" t="str" cm="1">
        <f t="array" aca="1" ref="N43" ca="1">INDIRECT(IF(H43=2,"E","B")&amp;I43+H43)</f>
        <v xml:space="preserve">        'thetam']</v>
      </c>
      <c r="P43">
        <f t="shared" si="1"/>
        <v>41</v>
      </c>
      <c r="Q43" s="6" t="str">
        <f t="shared" ca="1" si="5"/>
        <v>thetam</v>
      </c>
      <c r="R43">
        <f t="shared" ca="1" si="2"/>
        <v>7.4444999999999997E-2</v>
      </c>
      <c r="S43">
        <f t="shared" ca="1" si="2"/>
        <v>0.92545500000000003</v>
      </c>
      <c r="T43">
        <f t="shared" ca="1" si="3"/>
        <v>1</v>
      </c>
      <c r="U43">
        <f t="shared" ca="1" si="9"/>
        <v>-1.9009500000000006E-2</v>
      </c>
      <c r="V43">
        <f t="shared" ca="1" si="9"/>
        <v>-3.6161771850000245E-4</v>
      </c>
    </row>
    <row r="44" spans="2:22">
      <c r="B44" s="1" t="s">
        <v>24</v>
      </c>
      <c r="C44" t="s">
        <v>22</v>
      </c>
      <c r="D44">
        <v>1</v>
      </c>
      <c r="E44" t="s">
        <v>36</v>
      </c>
      <c r="G44">
        <f t="shared" si="7"/>
        <v>4</v>
      </c>
      <c r="H44">
        <v>3</v>
      </c>
      <c r="I44">
        <f t="shared" si="4"/>
        <v>151</v>
      </c>
      <c r="J44">
        <f t="shared" si="0"/>
        <v>42</v>
      </c>
      <c r="K44" t="str" cm="1">
        <f t="array" aca="1" ref="K44" ca="1">RIGHT(INDIRECT("B"&amp;I44),9)</f>
        <v xml:space="preserve"> 0.063371</v>
      </c>
      <c r="L44" t="str" cm="1">
        <f t="array" aca="1" ref="L44" ca="1">RIGHT(INDIRECT("D"&amp;I44+1),9)</f>
        <v xml:space="preserve"> 0.936528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       'alpha']</v>
      </c>
      <c r="P44">
        <f t="shared" si="1"/>
        <v>42</v>
      </c>
      <c r="Q44" s="6" t="str">
        <f t="shared" ca="1" si="5"/>
        <v>alpha</v>
      </c>
      <c r="R44">
        <f t="shared" ca="1" si="2"/>
        <v>6.3370999999999997E-2</v>
      </c>
      <c r="S44">
        <f t="shared" ca="1" si="2"/>
        <v>0.93652800000000003</v>
      </c>
      <c r="T44">
        <f t="shared" ca="1" si="3"/>
        <v>-1</v>
      </c>
      <c r="U44">
        <f t="shared" ca="1" si="9"/>
        <v>1.6611000000000001E-2</v>
      </c>
      <c r="V44">
        <f t="shared" ca="1" si="9"/>
        <v>2.7590040450000005E-4</v>
      </c>
    </row>
    <row r="45" spans="2:22">
      <c r="B45" s="1" t="s">
        <v>509</v>
      </c>
      <c r="G45">
        <f t="shared" si="7"/>
        <v>4</v>
      </c>
      <c r="H45">
        <v>3</v>
      </c>
      <c r="I45">
        <f t="shared" si="4"/>
        <v>155</v>
      </c>
      <c r="J45">
        <f t="shared" si="0"/>
        <v>43</v>
      </c>
      <c r="K45" t="str" cm="1">
        <f t="array" aca="1" ref="K45" ca="1">RIGHT(INDIRECT("B"&amp;I45),9)</f>
        <v xml:space="preserve"> 0.064045</v>
      </c>
      <c r="L45" t="str" cm="1">
        <f t="array" aca="1" ref="L45" ca="1">RIGHT(INDIRECT("D"&amp;I45+1),9)</f>
        <v xml:space="preserve"> 0.935854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       'Emax']</v>
      </c>
      <c r="P45">
        <f t="shared" si="1"/>
        <v>43</v>
      </c>
      <c r="Q45" s="6" t="str">
        <f t="shared" ca="1" si="5"/>
        <v>Emax</v>
      </c>
      <c r="R45">
        <f t="shared" ca="1" si="2"/>
        <v>6.4045000000000005E-2</v>
      </c>
      <c r="S45">
        <f t="shared" ca="1" si="2"/>
        <v>0.93585399999999996</v>
      </c>
      <c r="T45">
        <f t="shared" ca="1" si="3"/>
        <v>-1</v>
      </c>
      <c r="U45">
        <f t="shared" ca="1" si="9"/>
        <v>-1.0110000000000119E-3</v>
      </c>
      <c r="V45">
        <f t="shared" ca="1" si="9"/>
        <v>1.0221210000001083E-6</v>
      </c>
    </row>
    <row r="46" spans="2:22">
      <c r="B46" s="1" t="s">
        <v>21</v>
      </c>
      <c r="C46" t="s">
        <v>22</v>
      </c>
      <c r="D46" t="s">
        <v>527</v>
      </c>
      <c r="G46">
        <f t="shared" si="7"/>
        <v>4</v>
      </c>
      <c r="H46">
        <v>3</v>
      </c>
      <c r="I46">
        <f t="shared" si="4"/>
        <v>159</v>
      </c>
      <c r="J46">
        <f t="shared" si="0"/>
        <v>44</v>
      </c>
      <c r="K46" t="str" cm="1">
        <f t="array" aca="1" ref="K46" ca="1">RIGHT(INDIRECT("B"&amp;I46),9)</f>
        <v xml:space="preserve"> 0.064045</v>
      </c>
      <c r="L46" t="str" cm="1">
        <f t="array" aca="1" ref="L46" ca="1">RIGHT(INDIRECT("D"&amp;I46+1),9)</f>
        <v xml:space="preserve"> 0.935854</v>
      </c>
      <c r="M46" cm="1">
        <f t="array" aca="1" ref="M46" ca="1">INDIRECT("D"&amp;I46+2)</f>
        <v>-1</v>
      </c>
      <c r="N46" t="str" cm="1">
        <f t="array" aca="1" ref="N46" ca="1">INDIRECT(IF(H46=2,"E","B")&amp;I46+H46)</f>
        <v xml:space="preserve">        'k_sg']</v>
      </c>
      <c r="P46">
        <f t="shared" si="1"/>
        <v>44</v>
      </c>
      <c r="Q46" s="6" t="str">
        <f t="shared" ca="1" si="5"/>
        <v>k_sg</v>
      </c>
      <c r="R46">
        <f t="shared" ca="1" si="2"/>
        <v>6.4045000000000005E-2</v>
      </c>
      <c r="S46">
        <f t="shared" ca="1" si="2"/>
        <v>0.93585399999999996</v>
      </c>
      <c r="T46">
        <f t="shared" ca="1" si="3"/>
        <v>-1</v>
      </c>
      <c r="U46">
        <f t="shared" ca="1" si="9"/>
        <v>0</v>
      </c>
      <c r="V46">
        <f t="shared" ca="1" si="9"/>
        <v>0</v>
      </c>
    </row>
    <row r="47" spans="2:22">
      <c r="B47" s="1" t="s">
        <v>24</v>
      </c>
      <c r="C47" t="s">
        <v>22</v>
      </c>
      <c r="D47">
        <v>-1</v>
      </c>
      <c r="G47">
        <f t="shared" si="7"/>
        <v>4</v>
      </c>
      <c r="H47">
        <v>2</v>
      </c>
      <c r="I47">
        <f t="shared" si="4"/>
        <v>163</v>
      </c>
      <c r="J47">
        <f t="shared" si="0"/>
        <v>45</v>
      </c>
      <c r="K47" t="str" cm="1">
        <f t="array" aca="1" ref="K47" ca="1">RIGHT(INDIRECT("B"&amp;I47),9)</f>
        <v xml:space="preserve"> 0.063612</v>
      </c>
      <c r="L47" t="str" cm="1">
        <f t="array" aca="1" ref="L47" ca="1">RIGHT(INDIRECT("D"&amp;I47+1),9)</f>
        <v xml:space="preserve"> 0.936287</v>
      </c>
      <c r="M47" cm="1">
        <f t="array" aca="1" ref="M47" ca="1">INDIRECT("D"&amp;I47+2)</f>
        <v>1</v>
      </c>
      <c r="N47" t="str" cm="1">
        <f t="array" aca="1" ref="N47" ca="1">INDIRECT(IF(H47=2,"E","B")&amp;I47+H47)</f>
        <v xml:space="preserve"> 'Ss']</v>
      </c>
      <c r="P47">
        <f t="shared" si="1"/>
        <v>45</v>
      </c>
      <c r="Q47" s="6" t="str">
        <f t="shared" ca="1" si="5"/>
        <v>Ss</v>
      </c>
      <c r="R47">
        <f t="shared" ca="1" si="2"/>
        <v>6.3612000000000002E-2</v>
      </c>
      <c r="S47">
        <f t="shared" ca="1" si="2"/>
        <v>0.93628699999999998</v>
      </c>
      <c r="T47">
        <f t="shared" ca="1" si="3"/>
        <v>1</v>
      </c>
      <c r="U47">
        <f t="shared" ca="1" si="9"/>
        <v>-6.4950000000000424E-4</v>
      </c>
      <c r="V47">
        <f t="shared" ca="1" si="9"/>
        <v>-4.2185025000001905E-7</v>
      </c>
    </row>
    <row r="48" spans="2:22">
      <c r="B48" s="1" t="s">
        <v>67</v>
      </c>
      <c r="G48">
        <f t="shared" si="7"/>
        <v>3</v>
      </c>
      <c r="H48">
        <v>3</v>
      </c>
      <c r="I48">
        <f t="shared" si="4"/>
        <v>166</v>
      </c>
      <c r="J48">
        <f t="shared" si="0"/>
        <v>46</v>
      </c>
      <c r="K48" t="str" cm="1">
        <f t="array" aca="1" ref="K48" ca="1">RIGHT(INDIRECT("B"&amp;I48),9)</f>
        <v xml:space="preserve"> 0.063612</v>
      </c>
      <c r="L48" t="str" cm="1">
        <f t="array" aca="1" ref="L48" ca="1">RIGHT(INDIRECT("D"&amp;I48+1),9)</f>
        <v xml:space="preserve"> 0.936287</v>
      </c>
      <c r="M48" cm="1">
        <f t="array" aca="1" ref="M48" ca="1">INDIRECT("D"&amp;I48+2)</f>
        <v>-1</v>
      </c>
      <c r="N48" t="str" cm="1">
        <f t="array" aca="1" ref="N48" ca="1">INDIRECT(IF(H48=2,"E","B")&amp;I48+H48)</f>
        <v xml:space="preserve">        'Ifw']</v>
      </c>
      <c r="P48">
        <f t="shared" si="1"/>
        <v>46</v>
      </c>
      <c r="Q48" s="6" t="str">
        <f t="shared" ca="1" si="5"/>
        <v>Ifw</v>
      </c>
      <c r="R48">
        <f t="shared" ca="1" si="2"/>
        <v>6.3612000000000002E-2</v>
      </c>
      <c r="S48">
        <f t="shared" ca="1" si="2"/>
        <v>0.93628699999999998</v>
      </c>
      <c r="T48">
        <f t="shared" ca="1" si="3"/>
        <v>-1</v>
      </c>
      <c r="U48">
        <f t="shared" ca="1" si="9"/>
        <v>0</v>
      </c>
      <c r="V48">
        <f t="shared" ca="1" si="9"/>
        <v>0</v>
      </c>
    </row>
    <row r="49" spans="2:22">
      <c r="B49" s="1" t="s">
        <v>510</v>
      </c>
      <c r="G49">
        <f t="shared" si="7"/>
        <v>4</v>
      </c>
      <c r="H49">
        <v>3</v>
      </c>
      <c r="I49">
        <f t="shared" si="4"/>
        <v>170</v>
      </c>
      <c r="J49">
        <f t="shared" si="0"/>
        <v>47</v>
      </c>
      <c r="K49" t="str" cm="1">
        <f t="array" aca="1" ref="K49" ca="1">RIGHT(INDIRECT("B"&amp;I49),9)</f>
        <v xml:space="preserve"> 0.063612</v>
      </c>
      <c r="L49" t="str" cm="1">
        <f t="array" aca="1" ref="L49" ca="1">RIGHT(INDIRECT("D"&amp;I49+1),9)</f>
        <v xml:space="preserve"> 0.936287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       'Ytopsoil']</v>
      </c>
      <c r="P49">
        <f t="shared" si="1"/>
        <v>47</v>
      </c>
      <c r="Q49" s="6" t="str">
        <f t="shared" ca="1" si="5"/>
        <v>Ytopsoil</v>
      </c>
      <c r="R49">
        <f t="shared" ca="1" si="2"/>
        <v>6.3612000000000002E-2</v>
      </c>
      <c r="S49">
        <f t="shared" ca="1" si="2"/>
        <v>0.93628699999999998</v>
      </c>
      <c r="T49">
        <f t="shared" ca="1" si="3"/>
        <v>-1</v>
      </c>
      <c r="U49">
        <f t="shared" ca="1" si="9"/>
        <v>0</v>
      </c>
      <c r="V49">
        <f t="shared" ca="1" si="9"/>
        <v>0</v>
      </c>
    </row>
    <row r="50" spans="2:22">
      <c r="B50" s="1" t="s">
        <v>21</v>
      </c>
      <c r="C50" t="s">
        <v>22</v>
      </c>
      <c r="D50" t="s">
        <v>528</v>
      </c>
      <c r="G50">
        <f t="shared" si="7"/>
        <v>4</v>
      </c>
      <c r="H50">
        <v>3</v>
      </c>
      <c r="I50">
        <f t="shared" si="4"/>
        <v>174</v>
      </c>
      <c r="J50">
        <f t="shared" si="0"/>
        <v>48</v>
      </c>
      <c r="K50" t="str" cm="1">
        <f t="array" aca="1" ref="K50" ca="1">RIGHT(INDIRECT("B"&amp;I50),9)</f>
        <v xml:space="preserve"> 0.063612</v>
      </c>
      <c r="L50" t="str" cm="1">
        <f t="array" aca="1" ref="L50" ca="1">RIGHT(INDIRECT("D"&amp;I50+1),9)</f>
        <v xml:space="preserve"> 0.936287</v>
      </c>
      <c r="M50" cm="1">
        <f t="array" aca="1" ref="M50" ca="1">INDIRECT("D"&amp;I50+2)</f>
        <v>1</v>
      </c>
      <c r="N50" t="str" cm="1">
        <f t="array" aca="1" ref="N50" ca="1">INDIRECT(IF(H50=2,"E","B")&amp;I50+H50)</f>
        <v xml:space="preserve">        'AirOHRateConst']</v>
      </c>
      <c r="P50">
        <f t="shared" si="1"/>
        <v>48</v>
      </c>
      <c r="Q50" s="6" t="str">
        <f t="shared" ca="1" si="5"/>
        <v>AirOHRateConst</v>
      </c>
      <c r="R50">
        <f t="shared" ca="1" si="2"/>
        <v>6.3612000000000002E-2</v>
      </c>
      <c r="S50">
        <f t="shared" ca="1" si="2"/>
        <v>0.93628699999999998</v>
      </c>
      <c r="T50">
        <f t="shared" ca="1" si="3"/>
        <v>1</v>
      </c>
      <c r="U50">
        <f t="shared" ca="1" si="9"/>
        <v>0</v>
      </c>
      <c r="V50">
        <f t="shared" ca="1" si="9"/>
        <v>0</v>
      </c>
    </row>
    <row r="51" spans="2:22">
      <c r="B51" s="1" t="s">
        <v>24</v>
      </c>
      <c r="C51" t="s">
        <v>22</v>
      </c>
      <c r="D51">
        <v>-1</v>
      </c>
      <c r="G51">
        <f t="shared" si="7"/>
        <v>4</v>
      </c>
      <c r="H51">
        <v>2</v>
      </c>
      <c r="I51">
        <f t="shared" si="4"/>
        <v>178</v>
      </c>
      <c r="J51">
        <f t="shared" si="0"/>
        <v>49</v>
      </c>
      <c r="K51" t="str" cm="1">
        <f t="array" aca="1" ref="K51" ca="1">RIGHT(INDIRECT("B"&amp;I51),9)</f>
        <v xml:space="preserve"> 0.064196</v>
      </c>
      <c r="L51" t="str" cm="1">
        <f t="array" aca="1" ref="L51" ca="1">RIGHT(INDIRECT("D"&amp;I51+1),9)</f>
        <v xml:space="preserve"> 0.935703</v>
      </c>
      <c r="M51" cm="1">
        <f t="array" aca="1" ref="M51" ca="1">INDIRECT("D"&amp;I51+2)</f>
        <v>1</v>
      </c>
      <c r="N51" t="str" cm="1">
        <f t="array" aca="1" ref="N51" ca="1">INDIRECT(IF(H51=2,"E","B")&amp;I51+H51)</f>
        <v xml:space="preserve"> 'Cd']</v>
      </c>
      <c r="P51">
        <f t="shared" si="1"/>
        <v>49</v>
      </c>
      <c r="Q51" s="6" t="str">
        <f t="shared" ca="1" si="5"/>
        <v>Cd</v>
      </c>
      <c r="R51">
        <f t="shared" ca="1" si="2"/>
        <v>6.4196000000000003E-2</v>
      </c>
      <c r="S51">
        <f t="shared" ca="1" si="2"/>
        <v>0.93570299999999995</v>
      </c>
      <c r="T51">
        <f t="shared" ca="1" si="3"/>
        <v>1</v>
      </c>
      <c r="U51">
        <f t="shared" ca="1" si="9"/>
        <v>8.7600000000000178E-4</v>
      </c>
      <c r="V51">
        <f t="shared" ca="1" si="9"/>
        <v>-7.6737600000003952E-7</v>
      </c>
    </row>
    <row r="52" spans="2:22">
      <c r="B52" s="1" t="s">
        <v>30</v>
      </c>
      <c r="G52">
        <f t="shared" si="7"/>
        <v>3</v>
      </c>
      <c r="H52">
        <v>3</v>
      </c>
      <c r="I52">
        <f t="shared" si="4"/>
        <v>181</v>
      </c>
      <c r="J52">
        <f t="shared" si="0"/>
        <v>50</v>
      </c>
      <c r="K52" t="str" cm="1">
        <f t="array" aca="1" ref="K52" ca="1">RIGHT(INDIRECT("B"&amp;I52),9)</f>
        <v xml:space="preserve"> 0.064196</v>
      </c>
      <c r="L52" t="str" cm="1">
        <f t="array" aca="1" ref="L52" ca="1">RIGHT(INDIRECT("D"&amp;I52+1),9)</f>
        <v xml:space="preserve"> 0.935703</v>
      </c>
      <c r="M52" cm="1">
        <f t="array" aca="1" ref="M52" ca="1">INDIRECT("D"&amp;I52+2)</f>
        <v>-1</v>
      </c>
      <c r="N52" t="str" cm="1">
        <f t="array" aca="1" ref="N52" ca="1">INDIRECT(IF(H52=2,"E","B")&amp;I52+H52)</f>
        <v xml:space="preserve">        'VFrootcyl']</v>
      </c>
      <c r="P52">
        <f t="shared" si="1"/>
        <v>50</v>
      </c>
      <c r="Q52" s="6" t="str">
        <f t="shared" ca="1" si="5"/>
        <v>VFrootcyl</v>
      </c>
      <c r="R52">
        <f t="shared" ca="1" si="2"/>
        <v>6.4196000000000003E-2</v>
      </c>
      <c r="S52">
        <f t="shared" ca="1" si="2"/>
        <v>0.93570299999999995</v>
      </c>
      <c r="T52">
        <f t="shared" ca="1" si="3"/>
        <v>-1</v>
      </c>
      <c r="U52">
        <f t="shared" ca="1" si="9"/>
        <v>0</v>
      </c>
      <c r="V52">
        <f t="shared" ca="1" si="9"/>
        <v>0</v>
      </c>
    </row>
    <row r="53" spans="2:22">
      <c r="B53" s="1" t="s">
        <v>510</v>
      </c>
      <c r="G53">
        <f t="shared" si="7"/>
        <v>4</v>
      </c>
      <c r="H53">
        <v>2</v>
      </c>
      <c r="I53">
        <f t="shared" si="4"/>
        <v>185</v>
      </c>
      <c r="J53">
        <f t="shared" si="0"/>
        <v>51</v>
      </c>
      <c r="K53" t="str" cm="1">
        <f t="array" aca="1" ref="K53" ca="1">RIGHT(INDIRECT("B"&amp;I53),9)</f>
        <v xml:space="preserve"> 0.064591</v>
      </c>
      <c r="L53" t="str" cm="1">
        <f t="array" aca="1" ref="L53" ca="1">RIGHT(INDIRECT("D"&amp;I53+1),9)</f>
        <v xml:space="preserve"> 0.935308</v>
      </c>
      <c r="M53" cm="1">
        <f t="array" aca="1" ref="M53" ca="1">INDIRECT("D"&amp;I53+2)</f>
        <v>-1</v>
      </c>
      <c r="N53" t="str" cm="1">
        <f t="array" aca="1" ref="N53" ca="1">INDIRECT(IF(H53=2,"E","B")&amp;I53+H53)</f>
        <v xml:space="preserve"> 'Kn']</v>
      </c>
      <c r="P53">
        <f t="shared" si="1"/>
        <v>51</v>
      </c>
      <c r="Q53" s="6" t="str">
        <f t="shared" ca="1" si="5"/>
        <v>Kn</v>
      </c>
      <c r="R53">
        <f t="shared" ca="1" si="2"/>
        <v>6.4590999999999996E-2</v>
      </c>
      <c r="S53">
        <f t="shared" ca="1" si="2"/>
        <v>0.93530800000000003</v>
      </c>
      <c r="T53">
        <f t="shared" ca="1" si="3"/>
        <v>-1</v>
      </c>
      <c r="U53">
        <f t="shared" ref="U53:V59" ca="1" si="10">T53*(R53-R52)/(2/3)</f>
        <v>-5.9249999999998887E-4</v>
      </c>
      <c r="V53">
        <f t="shared" ca="1" si="10"/>
        <v>3.5105624999992517E-7</v>
      </c>
    </row>
    <row r="54" spans="2:22">
      <c r="B54" s="1" t="s">
        <v>21</v>
      </c>
      <c r="C54" t="s">
        <v>22</v>
      </c>
      <c r="D54" t="s">
        <v>528</v>
      </c>
      <c r="G54">
        <f t="shared" si="7"/>
        <v>3</v>
      </c>
      <c r="H54">
        <v>3</v>
      </c>
      <c r="I54">
        <f t="shared" si="4"/>
        <v>188</v>
      </c>
      <c r="J54">
        <f t="shared" si="0"/>
        <v>52</v>
      </c>
      <c r="K54" t="str" cm="1">
        <f t="array" aca="1" ref="K54" ca="1">RIGHT(INDIRECT("B"&amp;I54),9)</f>
        <v xml:space="preserve"> 0.064591</v>
      </c>
      <c r="L54" t="str" cm="1">
        <f t="array" aca="1" ref="L54" ca="1">RIGHT(INDIRECT("D"&amp;I54+1),9)</f>
        <v xml:space="preserve"> 0.935308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       'kma']</v>
      </c>
      <c r="P54">
        <f t="shared" si="1"/>
        <v>52</v>
      </c>
      <c r="Q54" s="6" t="str">
        <f t="shared" ca="1" si="5"/>
        <v>kma</v>
      </c>
      <c r="R54">
        <f t="shared" ca="1" si="2"/>
        <v>6.4590999999999996E-2</v>
      </c>
      <c r="S54">
        <f t="shared" ca="1" si="2"/>
        <v>0.93530800000000003</v>
      </c>
      <c r="T54">
        <f t="shared" ca="1" si="3"/>
        <v>-1</v>
      </c>
      <c r="U54">
        <f t="shared" ca="1" si="10"/>
        <v>0</v>
      </c>
      <c r="V54">
        <f t="shared" ca="1" si="10"/>
        <v>0</v>
      </c>
    </row>
    <row r="55" spans="2:22">
      <c r="B55" s="1" t="s">
        <v>24</v>
      </c>
      <c r="C55" t="s">
        <v>22</v>
      </c>
      <c r="D55">
        <v>-1</v>
      </c>
      <c r="G55">
        <f t="shared" si="7"/>
        <v>4</v>
      </c>
      <c r="H55">
        <v>3</v>
      </c>
      <c r="I55">
        <f t="shared" si="4"/>
        <v>192</v>
      </c>
      <c r="J55">
        <f t="shared" si="0"/>
        <v>53</v>
      </c>
      <c r="K55" t="str" cm="1">
        <f t="array" aca="1" ref="K55" ca="1">RIGHT(INDIRECT("B"&amp;I55),9)</f>
        <v xml:space="preserve"> 0.064591</v>
      </c>
      <c r="L55" t="str" cm="1">
        <f t="array" aca="1" ref="L55" ca="1">RIGHT(INDIRECT("D"&amp;I55+1),9)</f>
        <v xml:space="preserve"> 0.935308</v>
      </c>
      <c r="M55" cm="1">
        <f t="array" aca="1" ref="M55" ca="1">INDIRECT("D"&amp;I55+2)</f>
        <v>-1</v>
      </c>
      <c r="N55" t="str" cm="1">
        <f t="array" aca="1" ref="N55" ca="1">INDIRECT(IF(H55=2,"E","B")&amp;I55+H55)</f>
        <v xml:space="preserve">        'kmw']</v>
      </c>
      <c r="P55">
        <f t="shared" si="1"/>
        <v>53</v>
      </c>
      <c r="Q55" s="6" t="str">
        <f t="shared" ca="1" si="5"/>
        <v>kmw</v>
      </c>
      <c r="R55">
        <f t="shared" ca="1" si="2"/>
        <v>6.4590999999999996E-2</v>
      </c>
      <c r="S55">
        <f t="shared" ca="1" si="2"/>
        <v>0.93530800000000003</v>
      </c>
      <c r="T55">
        <f t="shared" ca="1" si="3"/>
        <v>-1</v>
      </c>
      <c r="U55">
        <f t="shared" ca="1" si="10"/>
        <v>0</v>
      </c>
      <c r="V55">
        <f t="shared" ca="1" si="10"/>
        <v>0</v>
      </c>
    </row>
    <row r="56" spans="2:22">
      <c r="B56" s="1" t="s">
        <v>56</v>
      </c>
      <c r="G56">
        <f t="shared" si="7"/>
        <v>4</v>
      </c>
      <c r="H56">
        <v>2</v>
      </c>
      <c r="I56">
        <f t="shared" si="4"/>
        <v>196</v>
      </c>
      <c r="J56">
        <f t="shared" si="0"/>
        <v>54</v>
      </c>
      <c r="K56" t="str" cm="1">
        <f t="array" aca="1" ref="K56" ca="1">RIGHT(INDIRECT("B"&amp;I56),9)</f>
        <v xml:space="preserve"> 0.064591</v>
      </c>
      <c r="L56" t="str" cm="1">
        <f t="array" aca="1" ref="L56" ca="1">RIGHT(INDIRECT("D"&amp;I56+1),9)</f>
        <v xml:space="preserve"> 0.935308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'Ks']</v>
      </c>
      <c r="P56">
        <f t="shared" si="1"/>
        <v>54</v>
      </c>
      <c r="Q56" s="6" t="str">
        <f t="shared" ca="1" si="5"/>
        <v>Ks</v>
      </c>
      <c r="R56">
        <f t="shared" ca="1" si="2"/>
        <v>6.4590999999999996E-2</v>
      </c>
      <c r="S56">
        <f t="shared" ca="1" si="2"/>
        <v>0.93530800000000003</v>
      </c>
      <c r="T56">
        <f t="shared" ca="1" si="3"/>
        <v>1</v>
      </c>
      <c r="U56">
        <f t="shared" ca="1" si="10"/>
        <v>0</v>
      </c>
      <c r="V56">
        <f t="shared" ca="1" si="10"/>
        <v>0</v>
      </c>
    </row>
    <row r="57" spans="2:22">
      <c r="B57" s="1" t="s">
        <v>510</v>
      </c>
      <c r="G57">
        <f t="shared" si="7"/>
        <v>3</v>
      </c>
      <c r="H57">
        <v>3</v>
      </c>
      <c r="I57">
        <f t="shared" si="4"/>
        <v>199</v>
      </c>
      <c r="J57">
        <f t="shared" si="0"/>
        <v>55</v>
      </c>
      <c r="K57" t="str" cm="1">
        <f t="array" aca="1" ref="K57" ca="1">RIGHT(INDIRECT("B"&amp;I57),9)</f>
        <v xml:space="preserve"> 0.064591</v>
      </c>
      <c r="L57" t="str" cm="1">
        <f t="array" aca="1" ref="L57" ca="1">RIGHT(INDIRECT("D"&amp;I57+1),9)</f>
        <v xml:space="preserve"> 0.935308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       'kxw']</v>
      </c>
      <c r="P57">
        <f t="shared" si="1"/>
        <v>55</v>
      </c>
      <c r="Q57" s="6" t="str">
        <f t="shared" ca="1" si="5"/>
        <v>kxw</v>
      </c>
      <c r="R57">
        <f t="shared" ca="1" si="2"/>
        <v>6.4590999999999996E-2</v>
      </c>
      <c r="S57">
        <f t="shared" ca="1" si="2"/>
        <v>0.93530800000000003</v>
      </c>
      <c r="T57">
        <f t="shared" ca="1" si="3"/>
        <v>-1</v>
      </c>
      <c r="U57">
        <f t="shared" ca="1" si="10"/>
        <v>0</v>
      </c>
      <c r="V57">
        <f t="shared" ca="1" si="10"/>
        <v>0</v>
      </c>
    </row>
    <row r="58" spans="2:22">
      <c r="B58" s="1" t="s">
        <v>21</v>
      </c>
      <c r="C58" t="s">
        <v>22</v>
      </c>
      <c r="D58" t="s">
        <v>528</v>
      </c>
      <c r="G58">
        <f t="shared" si="7"/>
        <v>4</v>
      </c>
      <c r="H58">
        <v>2</v>
      </c>
      <c r="I58">
        <f t="shared" si="4"/>
        <v>203</v>
      </c>
      <c r="J58">
        <f t="shared" si="0"/>
        <v>56</v>
      </c>
      <c r="K58" t="str" cm="1">
        <f t="array" aca="1" ref="K58" ca="1">RIGHT(INDIRECT("B"&amp;I58),9)</f>
        <v xml:space="preserve"> 0.064591</v>
      </c>
      <c r="L58" t="str" cm="1">
        <f t="array" aca="1" ref="L58" ca="1">RIGHT(INDIRECT("D"&amp;I58+1),9)</f>
        <v xml:space="preserve"> 0.935308</v>
      </c>
      <c r="M58" cm="1">
        <f t="array" aca="1" ref="M58" ca="1">INDIRECT("D"&amp;I58+2)</f>
        <v>1</v>
      </c>
      <c r="N58" t="str" cm="1">
        <f t="array" aca="1" ref="N58" ca="1">INDIRECT(IF(H58=2,"E","B")&amp;I58+H58)</f>
        <v xml:space="preserve"> 'LAI']</v>
      </c>
      <c r="P58">
        <f t="shared" si="1"/>
        <v>56</v>
      </c>
      <c r="Q58" s="6" t="str">
        <f t="shared" ca="1" si="5"/>
        <v>LAI</v>
      </c>
      <c r="R58">
        <f t="shared" ca="1" si="2"/>
        <v>6.4590999999999996E-2</v>
      </c>
      <c r="S58">
        <f t="shared" ca="1" si="2"/>
        <v>0.93530800000000003</v>
      </c>
      <c r="T58">
        <f t="shared" ca="1" si="3"/>
        <v>1</v>
      </c>
      <c r="U58">
        <f t="shared" ca="1" si="10"/>
        <v>0</v>
      </c>
      <c r="V58">
        <f t="shared" ca="1" si="10"/>
        <v>0</v>
      </c>
    </row>
    <row r="59" spans="2:22">
      <c r="B59" s="1" t="s">
        <v>24</v>
      </c>
      <c r="C59" t="s">
        <v>22</v>
      </c>
      <c r="D59">
        <v>-1</v>
      </c>
      <c r="E59" t="s">
        <v>44</v>
      </c>
      <c r="G59">
        <f t="shared" si="7"/>
        <v>3</v>
      </c>
      <c r="H59">
        <v>2</v>
      </c>
      <c r="I59">
        <f t="shared" si="4"/>
        <v>206</v>
      </c>
      <c r="J59">
        <f t="shared" si="0"/>
        <v>57</v>
      </c>
      <c r="K59" t="str" cm="1">
        <f t="array" aca="1" ref="K59" ca="1">RIGHT(INDIRECT("B"&amp;I59),9)</f>
        <v xml:space="preserve"> 0.064118</v>
      </c>
      <c r="L59" t="str" cm="1">
        <f t="array" aca="1" ref="L59" ca="1">RIGHT(INDIRECT("D"&amp;I59+1),9)</f>
        <v xml:space="preserve"> 0.935781</v>
      </c>
      <c r="M59" cm="1">
        <f t="array" aca="1" ref="M59" ca="1">INDIRECT("D"&amp;I59+2)</f>
        <v>-1</v>
      </c>
      <c r="N59" t="str" cm="1">
        <f t="array" aca="1" ref="N59" ca="1">INDIRECT(IF(H59=2,"E","B")&amp;I59+H59)</f>
        <v xml:space="preserve"> 'Sw']]</v>
      </c>
      <c r="P59">
        <f t="shared" si="1"/>
        <v>57</v>
      </c>
      <c r="Q59" s="6" t="str">
        <f t="shared" ca="1" si="5"/>
        <v>Sw</v>
      </c>
      <c r="R59">
        <f t="shared" ca="1" si="2"/>
        <v>6.4117999999999994E-2</v>
      </c>
      <c r="S59">
        <f t="shared" ca="1" si="2"/>
        <v>0.93578099999999997</v>
      </c>
      <c r="T59">
        <f t="shared" ca="1" si="3"/>
        <v>-1</v>
      </c>
      <c r="U59">
        <f t="shared" ca="1" si="10"/>
        <v>7.095000000000018E-4</v>
      </c>
      <c r="V59">
        <f t="shared" ca="1" si="10"/>
        <v>5.0339024999994348E-7</v>
      </c>
    </row>
    <row r="60" spans="2:22">
      <c r="B60" s="1" t="s">
        <v>510</v>
      </c>
    </row>
    <row r="61" spans="2:22">
      <c r="B61" s="1" t="s">
        <v>21</v>
      </c>
      <c r="C61" t="s">
        <v>22</v>
      </c>
      <c r="D61" t="s">
        <v>528</v>
      </c>
    </row>
    <row r="62" spans="2:22">
      <c r="B62" s="1" t="s">
        <v>24</v>
      </c>
      <c r="C62" t="s">
        <v>22</v>
      </c>
      <c r="D62">
        <v>1</v>
      </c>
    </row>
    <row r="63" spans="2:22">
      <c r="B63" s="1" t="s">
        <v>32</v>
      </c>
    </row>
    <row r="64" spans="2:22">
      <c r="B64" s="1" t="s">
        <v>510</v>
      </c>
    </row>
    <row r="65" spans="2:5">
      <c r="B65" s="1" t="s">
        <v>21</v>
      </c>
      <c r="C65" t="s">
        <v>22</v>
      </c>
      <c r="D65" t="s">
        <v>528</v>
      </c>
    </row>
    <row r="66" spans="2:5">
      <c r="B66" s="1" t="s">
        <v>24</v>
      </c>
      <c r="C66" t="s">
        <v>22</v>
      </c>
      <c r="D66">
        <v>-1</v>
      </c>
    </row>
    <row r="67" spans="2:5">
      <c r="B67" s="1" t="s">
        <v>53</v>
      </c>
    </row>
    <row r="68" spans="2:5">
      <c r="B68" s="1" t="s">
        <v>510</v>
      </c>
    </row>
    <row r="69" spans="2:5">
      <c r="B69" s="1" t="s">
        <v>21</v>
      </c>
      <c r="C69" t="s">
        <v>22</v>
      </c>
      <c r="D69" t="s">
        <v>528</v>
      </c>
    </row>
    <row r="70" spans="2:5">
      <c r="B70" s="1" t="s">
        <v>24</v>
      </c>
      <c r="C70" t="s">
        <v>22</v>
      </c>
      <c r="D70">
        <v>-1</v>
      </c>
    </row>
    <row r="71" spans="2:5">
      <c r="B71" s="1" t="s">
        <v>140</v>
      </c>
    </row>
    <row r="72" spans="2:5">
      <c r="B72" s="1" t="s">
        <v>510</v>
      </c>
    </row>
    <row r="73" spans="2:5">
      <c r="B73" s="1" t="s">
        <v>21</v>
      </c>
      <c r="C73" t="s">
        <v>22</v>
      </c>
      <c r="D73" t="s">
        <v>528</v>
      </c>
    </row>
    <row r="74" spans="2:5">
      <c r="B74" s="1" t="s">
        <v>24</v>
      </c>
      <c r="C74" t="s">
        <v>22</v>
      </c>
      <c r="D74">
        <v>-1</v>
      </c>
    </row>
    <row r="75" spans="2:5">
      <c r="B75" s="1" t="s">
        <v>51</v>
      </c>
    </row>
    <row r="76" spans="2:5">
      <c r="B76" s="1" t="s">
        <v>510</v>
      </c>
    </row>
    <row r="77" spans="2:5">
      <c r="B77" s="1" t="s">
        <v>21</v>
      </c>
      <c r="C77" t="s">
        <v>22</v>
      </c>
      <c r="D77" t="s">
        <v>528</v>
      </c>
    </row>
    <row r="78" spans="2:5">
      <c r="B78" s="1" t="s">
        <v>24</v>
      </c>
      <c r="C78" t="s">
        <v>22</v>
      </c>
      <c r="D78">
        <v>1</v>
      </c>
      <c r="E78" t="s">
        <v>130</v>
      </c>
    </row>
    <row r="79" spans="2:5">
      <c r="B79" s="1" t="s">
        <v>511</v>
      </c>
    </row>
    <row r="80" spans="2:5">
      <c r="B80" s="1" t="s">
        <v>21</v>
      </c>
      <c r="C80" t="s">
        <v>22</v>
      </c>
      <c r="D80" t="s">
        <v>529</v>
      </c>
    </row>
    <row r="81" spans="2:4">
      <c r="B81" s="1" t="s">
        <v>24</v>
      </c>
      <c r="C81" t="s">
        <v>22</v>
      </c>
      <c r="D81">
        <v>-1</v>
      </c>
    </row>
    <row r="82" spans="2:4">
      <c r="B82" s="1" t="s">
        <v>70</v>
      </c>
    </row>
    <row r="83" spans="2:4">
      <c r="B83" s="1" t="s">
        <v>511</v>
      </c>
    </row>
    <row r="84" spans="2:4">
      <c r="B84" s="1" t="s">
        <v>21</v>
      </c>
      <c r="C84" t="s">
        <v>22</v>
      </c>
      <c r="D84" t="s">
        <v>529</v>
      </c>
    </row>
    <row r="85" spans="2:4">
      <c r="B85" s="1" t="s">
        <v>24</v>
      </c>
      <c r="C85" t="s">
        <v>22</v>
      </c>
      <c r="D85">
        <v>-1</v>
      </c>
    </row>
    <row r="86" spans="2:4">
      <c r="B86" s="1" t="s">
        <v>306</v>
      </c>
    </row>
    <row r="87" spans="2:4">
      <c r="B87" s="1" t="s">
        <v>511</v>
      </c>
    </row>
    <row r="88" spans="2:4">
      <c r="B88" s="1" t="s">
        <v>21</v>
      </c>
      <c r="C88" t="s">
        <v>22</v>
      </c>
      <c r="D88" t="s">
        <v>529</v>
      </c>
    </row>
    <row r="89" spans="2:4">
      <c r="B89" s="1" t="s">
        <v>24</v>
      </c>
      <c r="C89" t="s">
        <v>22</v>
      </c>
      <c r="D89">
        <v>-1</v>
      </c>
    </row>
    <row r="90" spans="2:4">
      <c r="B90" s="1" t="s">
        <v>37</v>
      </c>
    </row>
    <row r="91" spans="2:4">
      <c r="B91" s="1" t="s">
        <v>511</v>
      </c>
    </row>
    <row r="92" spans="2:4">
      <c r="B92" s="1" t="s">
        <v>21</v>
      </c>
      <c r="C92" t="s">
        <v>22</v>
      </c>
      <c r="D92" t="s">
        <v>529</v>
      </c>
    </row>
    <row r="93" spans="2:4">
      <c r="B93" s="1" t="s">
        <v>24</v>
      </c>
      <c r="C93" t="s">
        <v>22</v>
      </c>
      <c r="D93">
        <v>1</v>
      </c>
    </row>
    <row r="94" spans="2:4">
      <c r="B94" s="1" t="s">
        <v>64</v>
      </c>
    </row>
    <row r="95" spans="2:4">
      <c r="B95" s="1" t="s">
        <v>512</v>
      </c>
    </row>
    <row r="96" spans="2:4">
      <c r="B96" s="1" t="s">
        <v>21</v>
      </c>
      <c r="C96" t="s">
        <v>22</v>
      </c>
      <c r="D96" t="s">
        <v>530</v>
      </c>
    </row>
    <row r="97" spans="2:5">
      <c r="B97" s="1" t="s">
        <v>24</v>
      </c>
      <c r="C97" t="s">
        <v>22</v>
      </c>
      <c r="D97">
        <v>1</v>
      </c>
    </row>
    <row r="98" spans="2:5">
      <c r="B98" s="1" t="s">
        <v>98</v>
      </c>
    </row>
    <row r="99" spans="2:5">
      <c r="B99" s="1" t="s">
        <v>513</v>
      </c>
    </row>
    <row r="100" spans="2:5">
      <c r="B100" s="1" t="s">
        <v>21</v>
      </c>
      <c r="C100" t="s">
        <v>22</v>
      </c>
      <c r="D100" t="s">
        <v>531</v>
      </c>
    </row>
    <row r="101" spans="2:5">
      <c r="B101" s="1" t="s">
        <v>24</v>
      </c>
      <c r="C101" t="s">
        <v>22</v>
      </c>
      <c r="D101">
        <v>1</v>
      </c>
      <c r="E101" t="s">
        <v>135</v>
      </c>
    </row>
    <row r="102" spans="2:5">
      <c r="B102" s="1" t="s">
        <v>513</v>
      </c>
    </row>
    <row r="103" spans="2:5">
      <c r="B103" s="1" t="s">
        <v>21</v>
      </c>
      <c r="C103" t="s">
        <v>22</v>
      </c>
      <c r="D103" t="s">
        <v>531</v>
      </c>
    </row>
    <row r="104" spans="2:5">
      <c r="B104" s="1" t="s">
        <v>24</v>
      </c>
      <c r="C104" t="s">
        <v>22</v>
      </c>
      <c r="D104">
        <v>1</v>
      </c>
    </row>
    <row r="105" spans="2:5">
      <c r="B105" s="1" t="s">
        <v>54</v>
      </c>
    </row>
    <row r="106" spans="2:5">
      <c r="B106" s="1" t="s">
        <v>514</v>
      </c>
    </row>
    <row r="107" spans="2:5">
      <c r="B107" s="1" t="s">
        <v>21</v>
      </c>
      <c r="C107" t="s">
        <v>22</v>
      </c>
      <c r="D107" t="s">
        <v>532</v>
      </c>
    </row>
    <row r="108" spans="2:5">
      <c r="B108" s="1" t="s">
        <v>24</v>
      </c>
      <c r="C108" t="s">
        <v>22</v>
      </c>
      <c r="D108">
        <v>1</v>
      </c>
      <c r="E108" t="s">
        <v>95</v>
      </c>
    </row>
    <row r="109" spans="2:5">
      <c r="B109" s="1" t="s">
        <v>514</v>
      </c>
    </row>
    <row r="110" spans="2:5">
      <c r="B110" s="1" t="s">
        <v>21</v>
      </c>
      <c r="C110" t="s">
        <v>22</v>
      </c>
      <c r="D110" t="s">
        <v>532</v>
      </c>
    </row>
    <row r="111" spans="2:5">
      <c r="B111" s="1" t="s">
        <v>24</v>
      </c>
      <c r="C111" t="s">
        <v>22</v>
      </c>
      <c r="D111">
        <v>-1</v>
      </c>
    </row>
    <row r="112" spans="2:5">
      <c r="B112" s="1" t="s">
        <v>60</v>
      </c>
    </row>
    <row r="113" spans="2:5">
      <c r="B113" s="1" t="s">
        <v>515</v>
      </c>
    </row>
    <row r="114" spans="2:5">
      <c r="B114" s="1" t="s">
        <v>21</v>
      </c>
      <c r="C114" t="s">
        <v>22</v>
      </c>
      <c r="D114" t="s">
        <v>533</v>
      </c>
    </row>
    <row r="115" spans="2:5">
      <c r="B115" s="1" t="s">
        <v>24</v>
      </c>
      <c r="C115" t="s">
        <v>22</v>
      </c>
      <c r="D115">
        <v>1</v>
      </c>
      <c r="E115" t="s">
        <v>159</v>
      </c>
    </row>
    <row r="116" spans="2:5">
      <c r="B116" s="1" t="s">
        <v>515</v>
      </c>
    </row>
    <row r="117" spans="2:5">
      <c r="B117" s="1" t="s">
        <v>21</v>
      </c>
      <c r="C117" t="s">
        <v>22</v>
      </c>
      <c r="D117" t="s">
        <v>533</v>
      </c>
    </row>
    <row r="118" spans="2:5">
      <c r="B118" s="1" t="s">
        <v>24</v>
      </c>
      <c r="C118" t="s">
        <v>22</v>
      </c>
      <c r="D118">
        <v>1</v>
      </c>
      <c r="E118" t="s">
        <v>143</v>
      </c>
    </row>
    <row r="119" spans="2:5">
      <c r="B119" s="1" t="s">
        <v>515</v>
      </c>
    </row>
    <row r="120" spans="2:5">
      <c r="B120" s="1" t="s">
        <v>21</v>
      </c>
      <c r="C120" t="s">
        <v>22</v>
      </c>
      <c r="D120" t="s">
        <v>533</v>
      </c>
    </row>
    <row r="121" spans="2:5">
      <c r="B121" s="1" t="s">
        <v>24</v>
      </c>
      <c r="C121" t="s">
        <v>22</v>
      </c>
      <c r="D121">
        <v>-1</v>
      </c>
    </row>
    <row r="122" spans="2:5">
      <c r="B122" s="1" t="s">
        <v>45</v>
      </c>
    </row>
    <row r="123" spans="2:5">
      <c r="B123" s="1" t="s">
        <v>515</v>
      </c>
    </row>
    <row r="124" spans="2:5">
      <c r="B124" s="1" t="s">
        <v>21</v>
      </c>
      <c r="C124" t="s">
        <v>22</v>
      </c>
      <c r="D124" t="s">
        <v>533</v>
      </c>
    </row>
    <row r="125" spans="2:5">
      <c r="B125" s="1" t="s">
        <v>24</v>
      </c>
      <c r="C125" t="s">
        <v>22</v>
      </c>
      <c r="D125">
        <v>1</v>
      </c>
      <c r="E125" t="s">
        <v>84</v>
      </c>
    </row>
    <row r="126" spans="2:5">
      <c r="B126" s="1" t="s">
        <v>516</v>
      </c>
    </row>
    <row r="127" spans="2:5">
      <c r="B127" s="1" t="s">
        <v>21</v>
      </c>
      <c r="C127" t="s">
        <v>22</v>
      </c>
      <c r="D127" t="s">
        <v>534</v>
      </c>
    </row>
    <row r="128" spans="2:5">
      <c r="B128" s="1" t="s">
        <v>24</v>
      </c>
      <c r="C128" t="s">
        <v>22</v>
      </c>
      <c r="D128">
        <v>1</v>
      </c>
      <c r="E128" t="s">
        <v>62</v>
      </c>
    </row>
    <row r="129" spans="2:5">
      <c r="B129" s="1" t="s">
        <v>516</v>
      </c>
    </row>
    <row r="130" spans="2:5">
      <c r="B130" s="1" t="s">
        <v>21</v>
      </c>
      <c r="C130" t="s">
        <v>22</v>
      </c>
      <c r="D130" t="s">
        <v>534</v>
      </c>
    </row>
    <row r="131" spans="2:5">
      <c r="B131" s="1" t="s">
        <v>24</v>
      </c>
      <c r="C131" t="s">
        <v>22</v>
      </c>
      <c r="D131">
        <v>-1</v>
      </c>
    </row>
    <row r="132" spans="2:5">
      <c r="B132" s="1" t="s">
        <v>91</v>
      </c>
    </row>
    <row r="133" spans="2:5">
      <c r="B133" s="1" t="s">
        <v>516</v>
      </c>
    </row>
    <row r="134" spans="2:5">
      <c r="B134" s="1" t="s">
        <v>21</v>
      </c>
      <c r="C134" t="s">
        <v>22</v>
      </c>
      <c r="D134" t="s">
        <v>534</v>
      </c>
    </row>
    <row r="135" spans="2:5">
      <c r="B135" s="1" t="s">
        <v>24</v>
      </c>
      <c r="C135" t="s">
        <v>22</v>
      </c>
      <c r="D135">
        <v>1</v>
      </c>
    </row>
    <row r="136" spans="2:5">
      <c r="B136" s="1" t="s">
        <v>90</v>
      </c>
    </row>
    <row r="137" spans="2:5">
      <c r="B137" s="1" t="s">
        <v>516</v>
      </c>
    </row>
    <row r="138" spans="2:5">
      <c r="B138" s="1" t="s">
        <v>21</v>
      </c>
      <c r="C138" t="s">
        <v>22</v>
      </c>
      <c r="D138" t="s">
        <v>535</v>
      </c>
    </row>
    <row r="139" spans="2:5">
      <c r="B139" s="1" t="s">
        <v>24</v>
      </c>
      <c r="C139" t="s">
        <v>22</v>
      </c>
      <c r="D139">
        <v>-1</v>
      </c>
    </row>
    <row r="140" spans="2:5">
      <c r="B140" s="1" t="s">
        <v>59</v>
      </c>
    </row>
    <row r="141" spans="2:5">
      <c r="B141" s="1" t="s">
        <v>517</v>
      </c>
    </row>
    <row r="142" spans="2:5">
      <c r="B142" s="1" t="s">
        <v>21</v>
      </c>
      <c r="C142" t="s">
        <v>22</v>
      </c>
      <c r="D142" t="s">
        <v>536</v>
      </c>
    </row>
    <row r="143" spans="2:5">
      <c r="B143" s="1" t="s">
        <v>24</v>
      </c>
      <c r="C143" t="s">
        <v>22</v>
      </c>
      <c r="D143">
        <v>1</v>
      </c>
      <c r="E143" t="s">
        <v>43</v>
      </c>
    </row>
    <row r="144" spans="2:5">
      <c r="B144" s="1" t="s">
        <v>517</v>
      </c>
    </row>
    <row r="145" spans="2:5">
      <c r="B145" s="1" t="s">
        <v>21</v>
      </c>
      <c r="C145" t="s">
        <v>22</v>
      </c>
      <c r="D145" t="s">
        <v>536</v>
      </c>
    </row>
    <row r="146" spans="2:5">
      <c r="B146" s="1" t="s">
        <v>24</v>
      </c>
      <c r="C146" t="s">
        <v>22</v>
      </c>
      <c r="D146">
        <v>1</v>
      </c>
      <c r="E146" t="s">
        <v>49</v>
      </c>
    </row>
    <row r="147" spans="2:5">
      <c r="B147" s="1" t="s">
        <v>518</v>
      </c>
    </row>
    <row r="148" spans="2:5">
      <c r="B148" s="1" t="s">
        <v>21</v>
      </c>
      <c r="C148" t="s">
        <v>22</v>
      </c>
      <c r="D148" t="s">
        <v>537</v>
      </c>
    </row>
    <row r="149" spans="2:5">
      <c r="B149" s="1" t="s">
        <v>24</v>
      </c>
      <c r="C149" t="s">
        <v>22</v>
      </c>
      <c r="D149">
        <v>1</v>
      </c>
    </row>
    <row r="150" spans="2:5">
      <c r="B150" s="1" t="s">
        <v>86</v>
      </c>
    </row>
    <row r="151" spans="2:5">
      <c r="B151" s="1" t="s">
        <v>519</v>
      </c>
    </row>
    <row r="152" spans="2:5">
      <c r="B152" s="1" t="s">
        <v>21</v>
      </c>
      <c r="C152" t="s">
        <v>22</v>
      </c>
      <c r="D152" t="s">
        <v>538</v>
      </c>
    </row>
    <row r="153" spans="2:5">
      <c r="B153" s="1" t="s">
        <v>24</v>
      </c>
      <c r="C153" t="s">
        <v>22</v>
      </c>
      <c r="D153">
        <v>-1</v>
      </c>
    </row>
    <row r="154" spans="2:5">
      <c r="B154" s="1" t="s">
        <v>75</v>
      </c>
    </row>
    <row r="155" spans="2:5">
      <c r="B155" s="1" t="s">
        <v>520</v>
      </c>
    </row>
    <row r="156" spans="2:5">
      <c r="B156" s="1" t="s">
        <v>21</v>
      </c>
      <c r="C156" t="s">
        <v>22</v>
      </c>
      <c r="D156" t="s">
        <v>539</v>
      </c>
    </row>
    <row r="157" spans="2:5">
      <c r="B157" s="1" t="s">
        <v>24</v>
      </c>
      <c r="C157" t="s">
        <v>22</v>
      </c>
      <c r="D157">
        <v>-1</v>
      </c>
    </row>
    <row r="158" spans="2:5">
      <c r="B158" s="1" t="s">
        <v>73</v>
      </c>
    </row>
    <row r="159" spans="2:5">
      <c r="B159" s="1" t="s">
        <v>520</v>
      </c>
    </row>
    <row r="160" spans="2:5">
      <c r="B160" s="1" t="s">
        <v>21</v>
      </c>
      <c r="C160" t="s">
        <v>22</v>
      </c>
      <c r="D160" t="s">
        <v>539</v>
      </c>
    </row>
    <row r="161" spans="2:5">
      <c r="B161" s="1" t="s">
        <v>24</v>
      </c>
      <c r="C161" t="s">
        <v>22</v>
      </c>
      <c r="D161">
        <v>-1</v>
      </c>
    </row>
    <row r="162" spans="2:5">
      <c r="B162" s="1" t="s">
        <v>50</v>
      </c>
    </row>
    <row r="163" spans="2:5">
      <c r="B163" s="1" t="s">
        <v>521</v>
      </c>
    </row>
    <row r="164" spans="2:5">
      <c r="B164" s="1" t="s">
        <v>21</v>
      </c>
      <c r="C164" t="s">
        <v>22</v>
      </c>
      <c r="D164" t="s">
        <v>540</v>
      </c>
    </row>
    <row r="165" spans="2:5">
      <c r="B165" s="1" t="s">
        <v>24</v>
      </c>
      <c r="C165" t="s">
        <v>22</v>
      </c>
      <c r="D165">
        <v>1</v>
      </c>
      <c r="E165" t="s">
        <v>39</v>
      </c>
    </row>
    <row r="166" spans="2:5">
      <c r="B166" s="1" t="s">
        <v>521</v>
      </c>
    </row>
    <row r="167" spans="2:5">
      <c r="B167" s="1" t="s">
        <v>21</v>
      </c>
      <c r="C167" t="s">
        <v>22</v>
      </c>
      <c r="D167" t="s">
        <v>540</v>
      </c>
    </row>
    <row r="168" spans="2:5">
      <c r="B168" s="1" t="s">
        <v>24</v>
      </c>
      <c r="C168" t="s">
        <v>22</v>
      </c>
      <c r="D168">
        <v>-1</v>
      </c>
    </row>
    <row r="169" spans="2:5">
      <c r="B169" s="1" t="s">
        <v>65</v>
      </c>
    </row>
    <row r="170" spans="2:5">
      <c r="B170" s="1" t="s">
        <v>521</v>
      </c>
    </row>
    <row r="171" spans="2:5">
      <c r="B171" s="1" t="s">
        <v>21</v>
      </c>
      <c r="C171" t="s">
        <v>22</v>
      </c>
      <c r="D171" t="s">
        <v>540</v>
      </c>
    </row>
    <row r="172" spans="2:5">
      <c r="B172" s="1" t="s">
        <v>24</v>
      </c>
      <c r="C172" t="s">
        <v>22</v>
      </c>
      <c r="D172">
        <v>-1</v>
      </c>
    </row>
    <row r="173" spans="2:5">
      <c r="B173" s="1" t="s">
        <v>83</v>
      </c>
    </row>
    <row r="174" spans="2:5">
      <c r="B174" s="1" t="s">
        <v>521</v>
      </c>
    </row>
    <row r="175" spans="2:5">
      <c r="B175" s="1" t="s">
        <v>21</v>
      </c>
      <c r="C175" t="s">
        <v>22</v>
      </c>
      <c r="D175" t="s">
        <v>540</v>
      </c>
    </row>
    <row r="176" spans="2:5">
      <c r="B176" s="1" t="s">
        <v>24</v>
      </c>
      <c r="C176" t="s">
        <v>22</v>
      </c>
      <c r="D176">
        <v>1</v>
      </c>
    </row>
    <row r="177" spans="2:5">
      <c r="B177" s="1" t="s">
        <v>93</v>
      </c>
    </row>
    <row r="178" spans="2:5">
      <c r="B178" s="1" t="s">
        <v>522</v>
      </c>
    </row>
    <row r="179" spans="2:5">
      <c r="B179" s="1" t="s">
        <v>21</v>
      </c>
      <c r="C179" t="s">
        <v>22</v>
      </c>
      <c r="D179" t="s">
        <v>541</v>
      </c>
    </row>
    <row r="180" spans="2:5">
      <c r="B180" s="1" t="s">
        <v>24</v>
      </c>
      <c r="C180" t="s">
        <v>22</v>
      </c>
      <c r="D180">
        <v>1</v>
      </c>
      <c r="E180" t="s">
        <v>78</v>
      </c>
    </row>
    <row r="181" spans="2:5">
      <c r="B181" s="1" t="s">
        <v>522</v>
      </c>
    </row>
    <row r="182" spans="2:5">
      <c r="B182" s="1" t="s">
        <v>21</v>
      </c>
      <c r="C182" t="s">
        <v>22</v>
      </c>
      <c r="D182" t="s">
        <v>541</v>
      </c>
    </row>
    <row r="183" spans="2:5">
      <c r="B183" s="1" t="s">
        <v>24</v>
      </c>
      <c r="C183" t="s">
        <v>22</v>
      </c>
      <c r="D183">
        <v>-1</v>
      </c>
    </row>
    <row r="184" spans="2:5">
      <c r="B184" s="1" t="s">
        <v>79</v>
      </c>
    </row>
    <row r="185" spans="2:5">
      <c r="B185" s="1" t="s">
        <v>523</v>
      </c>
    </row>
    <row r="186" spans="2:5">
      <c r="B186" s="1" t="s">
        <v>21</v>
      </c>
      <c r="C186" t="s">
        <v>22</v>
      </c>
      <c r="D186" t="s">
        <v>542</v>
      </c>
    </row>
    <row r="187" spans="2:5">
      <c r="B187" s="1" t="s">
        <v>24</v>
      </c>
      <c r="C187" t="s">
        <v>22</v>
      </c>
      <c r="D187">
        <v>-1</v>
      </c>
      <c r="E187" t="s">
        <v>41</v>
      </c>
    </row>
    <row r="188" spans="2:5">
      <c r="B188" s="1" t="s">
        <v>523</v>
      </c>
    </row>
    <row r="189" spans="2:5">
      <c r="B189" s="1" t="s">
        <v>21</v>
      </c>
      <c r="C189" t="s">
        <v>22</v>
      </c>
      <c r="D189" t="s">
        <v>542</v>
      </c>
    </row>
    <row r="190" spans="2:5">
      <c r="B190" s="1" t="s">
        <v>24</v>
      </c>
      <c r="C190" t="s">
        <v>22</v>
      </c>
      <c r="D190">
        <v>-1</v>
      </c>
    </row>
    <row r="191" spans="2:5">
      <c r="B191" s="1" t="s">
        <v>57</v>
      </c>
    </row>
    <row r="192" spans="2:5">
      <c r="B192" s="1" t="s">
        <v>523</v>
      </c>
    </row>
    <row r="193" spans="2:5">
      <c r="B193" s="1" t="s">
        <v>21</v>
      </c>
      <c r="C193" t="s">
        <v>22</v>
      </c>
      <c r="D193" t="s">
        <v>542</v>
      </c>
    </row>
    <row r="194" spans="2:5">
      <c r="B194" s="1" t="s">
        <v>24</v>
      </c>
      <c r="C194" t="s">
        <v>22</v>
      </c>
      <c r="D194">
        <v>-1</v>
      </c>
    </row>
    <row r="195" spans="2:5">
      <c r="B195" s="1" t="s">
        <v>199</v>
      </c>
    </row>
    <row r="196" spans="2:5">
      <c r="B196" s="1" t="s">
        <v>523</v>
      </c>
    </row>
    <row r="197" spans="2:5">
      <c r="B197" s="1" t="s">
        <v>21</v>
      </c>
      <c r="C197" t="s">
        <v>22</v>
      </c>
      <c r="D197" t="s">
        <v>542</v>
      </c>
    </row>
    <row r="198" spans="2:5">
      <c r="B198" s="1" t="s">
        <v>24</v>
      </c>
      <c r="C198" t="s">
        <v>22</v>
      </c>
      <c r="D198">
        <v>1</v>
      </c>
      <c r="E198" t="s">
        <v>99</v>
      </c>
    </row>
    <row r="199" spans="2:5">
      <c r="B199" s="1" t="s">
        <v>523</v>
      </c>
    </row>
    <row r="200" spans="2:5">
      <c r="B200" s="1" t="s">
        <v>21</v>
      </c>
      <c r="C200" t="s">
        <v>22</v>
      </c>
      <c r="D200" t="s">
        <v>542</v>
      </c>
    </row>
    <row r="201" spans="2:5">
      <c r="B201" s="1" t="s">
        <v>24</v>
      </c>
      <c r="C201" t="s">
        <v>22</v>
      </c>
      <c r="D201">
        <v>-1</v>
      </c>
    </row>
    <row r="202" spans="2:5">
      <c r="B202" s="1" t="s">
        <v>163</v>
      </c>
    </row>
    <row r="203" spans="2:5">
      <c r="B203" s="1" t="s">
        <v>523</v>
      </c>
    </row>
    <row r="204" spans="2:5">
      <c r="B204" s="1" t="s">
        <v>21</v>
      </c>
      <c r="C204" t="s">
        <v>22</v>
      </c>
      <c r="D204" t="s">
        <v>542</v>
      </c>
    </row>
    <row r="205" spans="2:5">
      <c r="B205" s="1" t="s">
        <v>24</v>
      </c>
      <c r="C205" t="s">
        <v>22</v>
      </c>
      <c r="D205">
        <v>1</v>
      </c>
      <c r="E205" t="s">
        <v>63</v>
      </c>
    </row>
    <row r="206" spans="2:5">
      <c r="B206" s="1" t="s">
        <v>524</v>
      </c>
    </row>
    <row r="207" spans="2:5">
      <c r="B207" s="1" t="s">
        <v>21</v>
      </c>
      <c r="C207" t="s">
        <v>22</v>
      </c>
      <c r="D207" t="s">
        <v>543</v>
      </c>
    </row>
    <row r="208" spans="2:5">
      <c r="B208" s="1" t="s">
        <v>24</v>
      </c>
      <c r="C208" t="s">
        <v>22</v>
      </c>
      <c r="D208">
        <v>-1</v>
      </c>
      <c r="E208" t="s">
        <v>544</v>
      </c>
    </row>
    <row r="209" spans="2:2">
      <c r="B209" s="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FC21-C2AC-453B-90BF-FFFCF888ED74}">
  <dimension ref="B2:V208"/>
  <sheetViews>
    <sheetView workbookViewId="0">
      <selection activeCell="U1" sqref="U1:V1048576"/>
    </sheetView>
  </sheetViews>
  <sheetFormatPr defaultRowHeight="15"/>
  <sheetData>
    <row r="2" spans="2:22">
      <c r="B2" s="1" t="s">
        <v>545</v>
      </c>
      <c r="I2" t="s">
        <v>705</v>
      </c>
      <c r="J2" t="s">
        <v>704</v>
      </c>
      <c r="K2" t="s">
        <v>702</v>
      </c>
      <c r="L2" t="s">
        <v>703</v>
      </c>
      <c r="M2" t="s">
        <v>700</v>
      </c>
      <c r="N2" t="s">
        <v>701</v>
      </c>
      <c r="P2" t="s">
        <v>704</v>
      </c>
      <c r="Q2" t="s">
        <v>731</v>
      </c>
      <c r="R2" t="s">
        <v>702</v>
      </c>
      <c r="S2" t="s">
        <v>703</v>
      </c>
      <c r="T2" t="s">
        <v>730</v>
      </c>
      <c r="U2" t="s">
        <v>800</v>
      </c>
      <c r="V2" t="s">
        <v>801</v>
      </c>
    </row>
    <row r="3" spans="2:22">
      <c r="B3" s="1" t="s">
        <v>21</v>
      </c>
      <c r="C3" t="s">
        <v>22</v>
      </c>
      <c r="D3" t="s">
        <v>564</v>
      </c>
      <c r="I3">
        <v>2</v>
      </c>
      <c r="J3">
        <v>1</v>
      </c>
      <c r="K3" t="str" cm="1">
        <f t="array" aca="1" ref="K3" ca="1">RIGHT(INDIRECT("B"&amp;I3),9)</f>
        <v xml:space="preserve"> 0.262693</v>
      </c>
      <c r="L3" t="str" cm="1">
        <f t="array" aca="1" ref="L3" ca="1">RIGHT(INDIRECT("D"&amp;I3+1),9)</f>
        <v xml:space="preserve"> 0.737183</v>
      </c>
      <c r="M3">
        <f>D4</f>
        <v>0</v>
      </c>
      <c r="N3" t="str">
        <f>E4</f>
        <v xml:space="preserve"> None]</v>
      </c>
      <c r="P3">
        <f>J3</f>
        <v>1</v>
      </c>
      <c r="Q3" t="s">
        <v>732</v>
      </c>
      <c r="R3">
        <f ca="1">_xlfn.NUMBERVALUE(K3)</f>
        <v>0.26269300000000001</v>
      </c>
      <c r="S3">
        <f ca="1">_xlfn.NUMBERVALUE(L3)</f>
        <v>0.73718300000000003</v>
      </c>
      <c r="T3">
        <f>M3</f>
        <v>0</v>
      </c>
    </row>
    <row r="4" spans="2:22">
      <c r="B4" s="1" t="s">
        <v>24</v>
      </c>
      <c r="C4" t="s">
        <v>22</v>
      </c>
      <c r="D4">
        <v>0</v>
      </c>
      <c r="E4" t="s">
        <v>25</v>
      </c>
      <c r="G4">
        <v>3</v>
      </c>
      <c r="H4">
        <v>2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0.262693</v>
      </c>
      <c r="L4" t="str" cm="1">
        <f t="array" aca="1" ref="L4" ca="1">RIGHT(INDIRECT("D"&amp;I4+1),9)</f>
        <v xml:space="preserve"> 0.737183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'Udx']</v>
      </c>
      <c r="P4">
        <f t="shared" ref="P4:P59" si="1">J4</f>
        <v>2</v>
      </c>
      <c r="Q4" s="6" t="str">
        <f ca="1">MID(N4,FIND("'",N4)+1,FIND("'",N4,FIND("'",N4)+1)-FIND("'",N4)-1)</f>
        <v>Udx</v>
      </c>
      <c r="R4">
        <f t="shared" ref="R4:S59" ca="1" si="2">_xlfn.NUMBERVALUE(K4)</f>
        <v>0.26269300000000001</v>
      </c>
      <c r="S4">
        <f t="shared" ca="1" si="2"/>
        <v>0.73718300000000003</v>
      </c>
      <c r="T4">
        <f t="shared" ref="T4:T59" ca="1" si="3">M4</f>
        <v>1</v>
      </c>
      <c r="U4">
        <f ca="1">T4*(R4-R3)/(2/3)</f>
        <v>0</v>
      </c>
      <c r="V4">
        <f ca="1">U4*(S4-S3)/(2/3)</f>
        <v>0</v>
      </c>
    </row>
    <row r="5" spans="2:22">
      <c r="B5" s="1" t="s">
        <v>546</v>
      </c>
      <c r="G5">
        <f>IF(H4=2,3,4)</f>
        <v>3</v>
      </c>
      <c r="H5">
        <v>3</v>
      </c>
      <c r="I5">
        <f t="shared" ref="I5:I59" si="4">I4+G5</f>
        <v>8</v>
      </c>
      <c r="J5">
        <f t="shared" si="0"/>
        <v>3</v>
      </c>
      <c r="K5" t="str" cm="1">
        <f t="array" aca="1" ref="K5" ca="1">RIGHT(INDIRECT("B"&amp;I5),9)</f>
        <v xml:space="preserve"> 0.262693</v>
      </c>
      <c r="L5" t="str" cm="1">
        <f t="array" aca="1" ref="L5" ca="1">RIGHT(INDIRECT("D"&amp;I5+1),9)</f>
        <v xml:space="preserve"> 0.737183</v>
      </c>
      <c r="M5" cm="1">
        <f t="array" aca="1" ref="M5" ca="1">INDIRECT("D"&amp;I5+2)</f>
        <v>1</v>
      </c>
      <c r="N5" t="str" cm="1">
        <f t="array" aca="1" ref="N5" ca="1">INDIRECT(IF(H5=2,"E","B")&amp;I5+H5)</f>
        <v xml:space="preserve">        'pH_cyt']</v>
      </c>
      <c r="P5">
        <f t="shared" si="1"/>
        <v>3</v>
      </c>
      <c r="Q5" s="6" t="str">
        <f t="shared" ref="Q5:Q59" ca="1" si="5">MID(N5,FIND("'",N5)+1,FIND("'",N5,FIND("'",N5)+1)-FIND("'",N5)-1)</f>
        <v>pH_cyt</v>
      </c>
      <c r="R5">
        <f t="shared" ca="1" si="2"/>
        <v>0.26269300000000001</v>
      </c>
      <c r="S5">
        <f t="shared" ca="1" si="2"/>
        <v>0.73718300000000003</v>
      </c>
      <c r="T5">
        <f t="shared" ca="1" si="3"/>
        <v>1</v>
      </c>
      <c r="U5">
        <f t="shared" ref="U5:V20" ca="1" si="6">T5*(R5-R4)/(2/3)</f>
        <v>0</v>
      </c>
      <c r="V5">
        <f t="shared" ca="1" si="6"/>
        <v>0</v>
      </c>
    </row>
    <row r="6" spans="2:22">
      <c r="B6" s="1" t="s">
        <v>21</v>
      </c>
      <c r="C6" t="s">
        <v>22</v>
      </c>
      <c r="D6" t="s">
        <v>564</v>
      </c>
      <c r="G6">
        <f t="shared" ref="G6:G59" si="7">IF(H5=2,3,4)</f>
        <v>4</v>
      </c>
      <c r="H6">
        <v>3</v>
      </c>
      <c r="I6">
        <f t="shared" si="4"/>
        <v>12</v>
      </c>
      <c r="J6">
        <f t="shared" si="0"/>
        <v>4</v>
      </c>
      <c r="K6" t="str" cm="1">
        <f t="array" aca="1" ref="K6" ca="1">RIGHT(INDIRECT("B"&amp;I6),9)</f>
        <v xml:space="preserve"> 0.262693</v>
      </c>
      <c r="L6" t="str" cm="1">
        <f t="array" aca="1" ref="L6" ca="1">RIGHT(INDIRECT("D"&amp;I6+1),9)</f>
        <v xml:space="preserve"> 0.737183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'kma']</v>
      </c>
      <c r="P6">
        <f t="shared" si="1"/>
        <v>4</v>
      </c>
      <c r="Q6" s="6" t="str">
        <f t="shared" ca="1" si="5"/>
        <v>kma</v>
      </c>
      <c r="R6">
        <f t="shared" ca="1" si="2"/>
        <v>0.26269300000000001</v>
      </c>
      <c r="S6">
        <f t="shared" ca="1" si="2"/>
        <v>0.73718300000000003</v>
      </c>
      <c r="T6">
        <f t="shared" ca="1" si="3"/>
        <v>-1</v>
      </c>
      <c r="U6">
        <f t="shared" ca="1" si="6"/>
        <v>0</v>
      </c>
      <c r="V6">
        <f t="shared" ca="1" si="6"/>
        <v>0</v>
      </c>
    </row>
    <row r="7" spans="2:22">
      <c r="B7" s="1" t="s">
        <v>24</v>
      </c>
      <c r="C7" t="s">
        <v>22</v>
      </c>
      <c r="D7">
        <v>1</v>
      </c>
      <c r="E7" t="s">
        <v>215</v>
      </c>
      <c r="G7">
        <f t="shared" si="7"/>
        <v>4</v>
      </c>
      <c r="H7">
        <v>2</v>
      </c>
      <c r="I7">
        <f t="shared" si="4"/>
        <v>16</v>
      </c>
      <c r="J7">
        <f t="shared" si="0"/>
        <v>5</v>
      </c>
      <c r="K7" t="str" cm="1">
        <f t="array" aca="1" ref="K7" ca="1">RIGHT(INDIRECT("B"&amp;I7),9)</f>
        <v xml:space="preserve"> 0.262693</v>
      </c>
      <c r="L7" t="str" cm="1">
        <f t="array" aca="1" ref="L7" ca="1">RIGHT(INDIRECT("D"&amp;I7+1),9)</f>
        <v xml:space="preserve"> 0.737183</v>
      </c>
      <c r="M7" cm="1">
        <f t="array" aca="1" ref="M7" ca="1">INDIRECT("D"&amp;I7+2)</f>
        <v>1</v>
      </c>
      <c r="N7" t="str" cm="1">
        <f t="array" aca="1" ref="N7" ca="1">INDIRECT(IF(H7=2,"E","B")&amp;I7+H7)</f>
        <v xml:space="preserve"> 'Ilw']</v>
      </c>
      <c r="P7">
        <f t="shared" si="1"/>
        <v>5</v>
      </c>
      <c r="Q7" s="6" t="str">
        <f t="shared" ca="1" si="5"/>
        <v>Ilw</v>
      </c>
      <c r="R7">
        <f t="shared" ca="1" si="2"/>
        <v>0.26269300000000001</v>
      </c>
      <c r="S7">
        <f t="shared" ca="1" si="2"/>
        <v>0.73718300000000003</v>
      </c>
      <c r="T7">
        <f t="shared" ca="1" si="3"/>
        <v>1</v>
      </c>
      <c r="U7">
        <f t="shared" ca="1" si="6"/>
        <v>0</v>
      </c>
      <c r="V7">
        <f t="shared" ca="1" si="6"/>
        <v>0</v>
      </c>
    </row>
    <row r="8" spans="2:22">
      <c r="B8" s="1" t="s">
        <v>546</v>
      </c>
      <c r="G8">
        <f t="shared" si="7"/>
        <v>3</v>
      </c>
      <c r="H8">
        <v>2</v>
      </c>
      <c r="I8">
        <f t="shared" si="4"/>
        <v>19</v>
      </c>
      <c r="J8">
        <f t="shared" si="0"/>
        <v>6</v>
      </c>
      <c r="K8" t="str" cm="1">
        <f t="array" aca="1" ref="K8" ca="1">RIGHT(INDIRECT("B"&amp;I8),9)</f>
        <v xml:space="preserve"> 0.266831</v>
      </c>
      <c r="L8" t="str" cm="1">
        <f t="array" aca="1" ref="L8" ca="1">RIGHT(INDIRECT("D"&amp;I8+1),9)</f>
        <v xml:space="preserve"> 0.733045</v>
      </c>
      <c r="M8" cm="1">
        <f t="array" aca="1" ref="M8" ca="1">INDIRECT("D"&amp;I8+2)</f>
        <v>-1</v>
      </c>
      <c r="N8" t="str" cm="1">
        <f t="array" aca="1" ref="N8" ca="1">INDIRECT(IF(H8=2,"E","B")&amp;I8+H8)</f>
        <v xml:space="preserve"> 'Cs']</v>
      </c>
      <c r="P8">
        <f t="shared" si="1"/>
        <v>6</v>
      </c>
      <c r="Q8" s="6" t="str">
        <f t="shared" ca="1" si="5"/>
        <v>Cs</v>
      </c>
      <c r="R8">
        <f t="shared" ca="1" si="2"/>
        <v>0.26683099999999998</v>
      </c>
      <c r="S8">
        <f t="shared" ca="1" si="2"/>
        <v>0.73304499999999995</v>
      </c>
      <c r="T8">
        <f t="shared" ca="1" si="3"/>
        <v>-1</v>
      </c>
      <c r="U8">
        <f t="shared" ca="1" si="6"/>
        <v>-6.2069999999999625E-3</v>
      </c>
      <c r="V8">
        <f t="shared" ca="1" si="6"/>
        <v>3.8526849000000568E-5</v>
      </c>
    </row>
    <row r="9" spans="2:22">
      <c r="B9" s="1" t="s">
        <v>21</v>
      </c>
      <c r="C9" t="s">
        <v>22</v>
      </c>
      <c r="D9" t="s">
        <v>564</v>
      </c>
      <c r="G9">
        <f t="shared" si="7"/>
        <v>3</v>
      </c>
      <c r="H9">
        <v>3</v>
      </c>
      <c r="I9">
        <f t="shared" si="4"/>
        <v>22</v>
      </c>
      <c r="J9">
        <f t="shared" si="0"/>
        <v>7</v>
      </c>
      <c r="K9" t="str" cm="1">
        <f t="array" aca="1" ref="K9" ca="1">RIGHT(INDIRECT("B"&amp;I9),9)</f>
        <v xml:space="preserve"> 0.266831</v>
      </c>
      <c r="L9" t="str" cm="1">
        <f t="array" aca="1" ref="L9" ca="1">RIGHT(INDIRECT("D"&amp;I9+1),9)</f>
        <v xml:space="preserve"> 0.733045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'k_rg']</v>
      </c>
      <c r="P9">
        <f t="shared" si="1"/>
        <v>7</v>
      </c>
      <c r="Q9" s="6" t="str">
        <f t="shared" ca="1" si="5"/>
        <v>k_rg</v>
      </c>
      <c r="R9">
        <f t="shared" ca="1" si="2"/>
        <v>0.26683099999999998</v>
      </c>
      <c r="S9">
        <f t="shared" ca="1" si="2"/>
        <v>0.73304499999999995</v>
      </c>
      <c r="T9">
        <f t="shared" ca="1" si="3"/>
        <v>-1</v>
      </c>
      <c r="U9">
        <f t="shared" ca="1" si="6"/>
        <v>0</v>
      </c>
      <c r="V9">
        <f t="shared" ca="1" si="6"/>
        <v>0</v>
      </c>
    </row>
    <row r="10" spans="2:22">
      <c r="B10" s="1" t="s">
        <v>24</v>
      </c>
      <c r="C10" t="s">
        <v>22</v>
      </c>
      <c r="D10">
        <v>1</v>
      </c>
      <c r="G10">
        <f t="shared" si="7"/>
        <v>4</v>
      </c>
      <c r="H10">
        <v>3</v>
      </c>
      <c r="I10">
        <f t="shared" si="4"/>
        <v>26</v>
      </c>
      <c r="J10">
        <f t="shared" si="0"/>
        <v>8</v>
      </c>
      <c r="K10" t="str" cm="1">
        <f t="array" aca="1" ref="K10" ca="1">RIGHT(INDIRECT("B"&amp;I10),9)</f>
        <v xml:space="preserve"> 0.266831</v>
      </c>
      <c r="L10" t="str" cm="1">
        <f t="array" aca="1" ref="L10" ca="1">RIGHT(INDIRECT("D"&amp;I10+1),9)</f>
        <v xml:space="preserve"> 0.733045</v>
      </c>
      <c r="M10" cm="1">
        <f t="array" aca="1" ref="M10" ca="1">INDIRECT("D"&amp;I10+2)</f>
        <v>-1</v>
      </c>
      <c r="N10" t="str" cm="1">
        <f t="array" aca="1" ref="N10" ca="1">INDIRECT(IF(H10=2,"E","B")&amp;I10+H10)</f>
        <v xml:space="preserve">        'kwe']</v>
      </c>
      <c r="P10">
        <f t="shared" si="1"/>
        <v>8</v>
      </c>
      <c r="Q10" s="6" t="str">
        <f t="shared" ca="1" si="5"/>
        <v>kwe</v>
      </c>
      <c r="R10">
        <f t="shared" ca="1" si="2"/>
        <v>0.26683099999999998</v>
      </c>
      <c r="S10">
        <f t="shared" ca="1" si="2"/>
        <v>0.73304499999999995</v>
      </c>
      <c r="T10">
        <f t="shared" ca="1" si="3"/>
        <v>-1</v>
      </c>
      <c r="U10">
        <f t="shared" ca="1" si="6"/>
        <v>0</v>
      </c>
      <c r="V10">
        <f t="shared" ca="1" si="6"/>
        <v>0</v>
      </c>
    </row>
    <row r="11" spans="2:22">
      <c r="B11" s="1" t="s">
        <v>55</v>
      </c>
      <c r="G11">
        <f t="shared" si="7"/>
        <v>4</v>
      </c>
      <c r="H11">
        <v>2</v>
      </c>
      <c r="I11">
        <f t="shared" si="4"/>
        <v>30</v>
      </c>
      <c r="J11">
        <f t="shared" si="0"/>
        <v>9</v>
      </c>
      <c r="K11" t="str" cm="1">
        <f t="array" aca="1" ref="K11" ca="1">RIGHT(INDIRECT("B"&amp;I11),9)</f>
        <v xml:space="preserve"> 0.266823</v>
      </c>
      <c r="L11" t="str" cm="1">
        <f t="array" aca="1" ref="L11" ca="1">RIGHT(INDIRECT("D"&amp;I11+1),9)</f>
        <v xml:space="preserve"> 0.733053</v>
      </c>
      <c r="M11" cm="1">
        <f t="array" aca="1" ref="M11" ca="1">INDIRECT("D"&amp;I11+2)</f>
        <v>-1</v>
      </c>
      <c r="N11" t="str" cm="1">
        <f t="array" aca="1" ref="N11" ca="1">INDIRECT(IF(H11=2,"E","B")&amp;I11+H11)</f>
        <v xml:space="preserve"> 'Sh']</v>
      </c>
      <c r="P11">
        <f t="shared" si="1"/>
        <v>9</v>
      </c>
      <c r="Q11" s="6" t="str">
        <f t="shared" ca="1" si="5"/>
        <v>Sh</v>
      </c>
      <c r="R11">
        <f t="shared" ca="1" si="2"/>
        <v>0.26682299999999998</v>
      </c>
      <c r="S11">
        <f t="shared" ca="1" si="2"/>
        <v>0.73305299999999995</v>
      </c>
      <c r="T11">
        <f t="shared" ca="1" si="3"/>
        <v>-1</v>
      </c>
      <c r="U11">
        <f t="shared" ca="1" si="6"/>
        <v>1.2000000000012001E-5</v>
      </c>
      <c r="V11">
        <f t="shared" ca="1" si="6"/>
        <v>1.4400000000028803E-10</v>
      </c>
    </row>
    <row r="12" spans="2:22">
      <c r="B12" s="1" t="s">
        <v>546</v>
      </c>
      <c r="G12">
        <f t="shared" si="7"/>
        <v>3</v>
      </c>
      <c r="H12">
        <v>3</v>
      </c>
      <c r="I12">
        <f t="shared" si="4"/>
        <v>33</v>
      </c>
      <c r="J12">
        <f t="shared" si="0"/>
        <v>10</v>
      </c>
      <c r="K12" t="str" cm="1">
        <f t="array" aca="1" ref="K12" ca="1">RIGHT(INDIRECT("B"&amp;I12),9)</f>
        <v xml:space="preserve"> 0.266823</v>
      </c>
      <c r="L12" t="str" cm="1">
        <f t="array" aca="1" ref="L12" ca="1">RIGHT(INDIRECT("D"&amp;I12+1),9)</f>
        <v xml:space="preserve"> 0.733053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       'VFapoplast']</v>
      </c>
      <c r="P12">
        <f t="shared" si="1"/>
        <v>10</v>
      </c>
      <c r="Q12" s="6" t="str">
        <f t="shared" ca="1" si="5"/>
        <v>VFapoplast</v>
      </c>
      <c r="R12">
        <f t="shared" ca="1" si="2"/>
        <v>0.26682299999999998</v>
      </c>
      <c r="S12">
        <f t="shared" ca="1" si="2"/>
        <v>0.73305299999999995</v>
      </c>
      <c r="T12">
        <f t="shared" ca="1" si="3"/>
        <v>-1</v>
      </c>
      <c r="U12">
        <f t="shared" ca="1" si="6"/>
        <v>0</v>
      </c>
      <c r="V12">
        <f t="shared" ca="1" si="6"/>
        <v>0</v>
      </c>
    </row>
    <row r="13" spans="2:22">
      <c r="B13" s="1" t="s">
        <v>21</v>
      </c>
      <c r="C13" t="s">
        <v>22</v>
      </c>
      <c r="D13" t="s">
        <v>564</v>
      </c>
      <c r="G13">
        <f t="shared" si="7"/>
        <v>4</v>
      </c>
      <c r="H13">
        <v>3</v>
      </c>
      <c r="I13">
        <f t="shared" si="4"/>
        <v>37</v>
      </c>
      <c r="J13">
        <f t="shared" si="0"/>
        <v>11</v>
      </c>
      <c r="K13" t="str" cm="1">
        <f t="array" aca="1" ref="K13" ca="1">RIGHT(INDIRECT("B"&amp;I13),9)</f>
        <v xml:space="preserve"> 0.266823</v>
      </c>
      <c r="L13" t="str" cm="1">
        <f t="array" aca="1" ref="L13" ca="1">RIGHT(INDIRECT("D"&amp;I13+1),9)</f>
        <v xml:space="preserve"> 0.733053</v>
      </c>
      <c r="M13" cm="1">
        <f t="array" aca="1" ref="M13" ca="1">INDIRECT("D"&amp;I13+2)</f>
        <v>-1</v>
      </c>
      <c r="N13" t="str" cm="1">
        <f t="array" aca="1" ref="N13" ca="1">INDIRECT(IF(H13=2,"E","B")&amp;I13+H13)</f>
        <v xml:space="preserve">        'EaAir']</v>
      </c>
      <c r="P13">
        <f t="shared" si="1"/>
        <v>11</v>
      </c>
      <c r="Q13" s="6" t="str">
        <f t="shared" ca="1" si="5"/>
        <v>EaAir</v>
      </c>
      <c r="R13">
        <f t="shared" ca="1" si="2"/>
        <v>0.26682299999999998</v>
      </c>
      <c r="S13">
        <f t="shared" ca="1" si="2"/>
        <v>0.73305299999999995</v>
      </c>
      <c r="T13">
        <f t="shared" ca="1" si="3"/>
        <v>-1</v>
      </c>
      <c r="U13">
        <f t="shared" ca="1" si="6"/>
        <v>0</v>
      </c>
      <c r="V13">
        <f t="shared" ca="1" si="6"/>
        <v>0</v>
      </c>
    </row>
    <row r="14" spans="2:22">
      <c r="B14" s="1" t="s">
        <v>24</v>
      </c>
      <c r="C14" t="s">
        <v>22</v>
      </c>
      <c r="D14">
        <v>-1</v>
      </c>
      <c r="G14">
        <f t="shared" si="7"/>
        <v>4</v>
      </c>
      <c r="H14">
        <v>3</v>
      </c>
      <c r="I14">
        <f t="shared" si="4"/>
        <v>41</v>
      </c>
      <c r="J14">
        <f t="shared" si="0"/>
        <v>12</v>
      </c>
      <c r="K14" t="str" cm="1">
        <f t="array" aca="1" ref="K14" ca="1">RIGHT(INDIRECT("B"&amp;I14),9)</f>
        <v xml:space="preserve"> 0.266823</v>
      </c>
      <c r="L14" t="str" cm="1">
        <f t="array" aca="1" ref="L14" ca="1">RIGHT(INDIRECT("D"&amp;I14+1),9)</f>
        <v xml:space="preserve"> 0.733053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       'Ytopsoil']</v>
      </c>
      <c r="P14">
        <f t="shared" si="1"/>
        <v>12</v>
      </c>
      <c r="Q14" s="6" t="str">
        <f t="shared" ca="1" si="5"/>
        <v>Ytopsoil</v>
      </c>
      <c r="R14">
        <f t="shared" ca="1" si="2"/>
        <v>0.26682299999999998</v>
      </c>
      <c r="S14">
        <f t="shared" ca="1" si="2"/>
        <v>0.73305299999999995</v>
      </c>
      <c r="T14">
        <f t="shared" ca="1" si="3"/>
        <v>1</v>
      </c>
      <c r="U14">
        <f t="shared" ca="1" si="6"/>
        <v>0</v>
      </c>
      <c r="V14">
        <f t="shared" ca="1" si="6"/>
        <v>0</v>
      </c>
    </row>
    <row r="15" spans="2:22">
      <c r="B15" s="1" t="s">
        <v>57</v>
      </c>
      <c r="G15">
        <f t="shared" si="7"/>
        <v>4</v>
      </c>
      <c r="H15">
        <v>3</v>
      </c>
      <c r="I15">
        <f t="shared" si="4"/>
        <v>45</v>
      </c>
      <c r="J15">
        <f t="shared" si="0"/>
        <v>13</v>
      </c>
      <c r="K15" t="str" cm="1">
        <f t="array" aca="1" ref="K15" ca="1">RIGHT(INDIRECT("B"&amp;I15),9)</f>
        <v xml:space="preserve"> 0.266823</v>
      </c>
      <c r="L15" t="str" cm="1">
        <f t="array" aca="1" ref="L15" ca="1">RIGHT(INDIRECT("D"&amp;I15+1),9)</f>
        <v xml:space="preserve"> 0.733053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       'f_apo']</v>
      </c>
      <c r="P15">
        <f t="shared" si="1"/>
        <v>13</v>
      </c>
      <c r="Q15" s="6" t="str">
        <f t="shared" ca="1" si="5"/>
        <v>f_apo</v>
      </c>
      <c r="R15">
        <f t="shared" ca="1" si="2"/>
        <v>0.26682299999999998</v>
      </c>
      <c r="S15">
        <f t="shared" ca="1" si="2"/>
        <v>0.73305299999999995</v>
      </c>
      <c r="T15">
        <f t="shared" ca="1" si="3"/>
        <v>1</v>
      </c>
      <c r="U15">
        <f t="shared" ca="1" si="6"/>
        <v>0</v>
      </c>
      <c r="V15">
        <f t="shared" ca="1" si="6"/>
        <v>0</v>
      </c>
    </row>
    <row r="16" spans="2:22">
      <c r="B16" s="1" t="s">
        <v>546</v>
      </c>
      <c r="G16">
        <f t="shared" si="7"/>
        <v>4</v>
      </c>
      <c r="H16">
        <v>3</v>
      </c>
      <c r="I16">
        <f t="shared" si="4"/>
        <v>49</v>
      </c>
      <c r="J16">
        <f t="shared" si="0"/>
        <v>14</v>
      </c>
      <c r="K16" t="str" cm="1">
        <f t="array" aca="1" ref="K16" ca="1">RIGHT(INDIRECT("B"&amp;I16),9)</f>
        <v xml:space="preserve"> 0.415017</v>
      </c>
      <c r="L16" t="str" cm="1">
        <f t="array" aca="1" ref="L16" ca="1">RIGHT(INDIRECT("D"&amp;I16+1),9)</f>
        <v xml:space="preserve"> 0.584859</v>
      </c>
      <c r="M16" cm="1">
        <f t="array" aca="1" ref="M16" ca="1">INDIRECT("D"&amp;I16+2)</f>
        <v>-1</v>
      </c>
      <c r="N16" t="str" cm="1">
        <f t="array" aca="1" ref="N16" ca="1">INDIRECT(IF(H16=2,"E","B")&amp;I16+H16)</f>
        <v xml:space="preserve">        'wmim']</v>
      </c>
      <c r="P16">
        <f t="shared" si="1"/>
        <v>14</v>
      </c>
      <c r="Q16" s="6" t="str">
        <f t="shared" ca="1" si="5"/>
        <v>wmim</v>
      </c>
      <c r="R16">
        <f t="shared" ca="1" si="2"/>
        <v>0.41501700000000002</v>
      </c>
      <c r="S16">
        <f t="shared" ca="1" si="2"/>
        <v>0.58485900000000002</v>
      </c>
      <c r="T16">
        <f t="shared" ca="1" si="3"/>
        <v>-1</v>
      </c>
      <c r="U16">
        <f t="shared" ca="1" si="6"/>
        <v>-0.22229100000000007</v>
      </c>
      <c r="V16">
        <f t="shared" ca="1" si="6"/>
        <v>4.9413288680999999E-2</v>
      </c>
    </row>
    <row r="17" spans="2:22">
      <c r="B17" s="1" t="s">
        <v>21</v>
      </c>
      <c r="C17" t="s">
        <v>22</v>
      </c>
      <c r="D17" t="s">
        <v>564</v>
      </c>
      <c r="G17">
        <f t="shared" si="7"/>
        <v>4</v>
      </c>
      <c r="H17">
        <v>3</v>
      </c>
      <c r="I17">
        <f t="shared" si="4"/>
        <v>53</v>
      </c>
      <c r="J17">
        <f t="shared" si="0"/>
        <v>15</v>
      </c>
      <c r="K17" t="str" cm="1">
        <f t="array" aca="1" ref="K17" ca="1">RIGHT(INDIRECT("B"&amp;I17),9)</f>
        <v xml:space="preserve"> 0.415017</v>
      </c>
      <c r="L17" t="str" cm="1">
        <f t="array" aca="1" ref="L17" ca="1">RIGHT(INDIRECT("D"&amp;I17+1),9)</f>
        <v xml:space="preserve"> 0.584859</v>
      </c>
      <c r="M17" cm="1">
        <f t="array" aca="1" ref="M17" ca="1">INDIRECT("D"&amp;I17+2)</f>
        <v>-1</v>
      </c>
      <c r="N17" t="str" cm="1">
        <f t="array" aca="1" ref="N17" ca="1">INDIRECT(IF(H17=2,"E","B")&amp;I17+H17)</f>
        <v xml:space="preserve">        'LAI']</v>
      </c>
      <c r="P17">
        <f t="shared" si="1"/>
        <v>15</v>
      </c>
      <c r="Q17" s="6" t="str">
        <f t="shared" ca="1" si="5"/>
        <v>LAI</v>
      </c>
      <c r="R17">
        <f t="shared" ca="1" si="2"/>
        <v>0.41501700000000002</v>
      </c>
      <c r="S17">
        <f t="shared" ca="1" si="2"/>
        <v>0.58485900000000002</v>
      </c>
      <c r="T17">
        <f t="shared" ca="1" si="3"/>
        <v>-1</v>
      </c>
      <c r="U17">
        <f t="shared" ca="1" si="6"/>
        <v>0</v>
      </c>
      <c r="V17">
        <f t="shared" ca="1" si="6"/>
        <v>0</v>
      </c>
    </row>
    <row r="18" spans="2:22">
      <c r="B18" s="1" t="s">
        <v>24</v>
      </c>
      <c r="C18" t="s">
        <v>22</v>
      </c>
      <c r="D18">
        <v>1</v>
      </c>
      <c r="E18" t="s">
        <v>92</v>
      </c>
      <c r="G18">
        <f t="shared" si="7"/>
        <v>4</v>
      </c>
      <c r="H18">
        <v>2</v>
      </c>
      <c r="I18">
        <f t="shared" si="4"/>
        <v>57</v>
      </c>
      <c r="J18">
        <f t="shared" si="0"/>
        <v>16</v>
      </c>
      <c r="K18" t="str" cm="1">
        <f t="array" aca="1" ref="K18" ca="1">RIGHT(INDIRECT("B"&amp;I18),9)</f>
        <v xml:space="preserve">  0.41856</v>
      </c>
      <c r="L18" t="str" cm="1">
        <f t="array" aca="1" ref="L18" ca="1">RIGHT(INDIRECT("D"&amp;I18+1),9)</f>
        <v xml:space="preserve"> 0.581316</v>
      </c>
      <c r="M18" cm="1">
        <f t="array" aca="1" ref="M18" ca="1">INDIRECT("D"&amp;I18+2)</f>
        <v>1</v>
      </c>
      <c r="N18" t="str" cm="1">
        <f t="array" aca="1" ref="N18" ca="1">INDIRECT(IF(H18=2,"E","B")&amp;I18+H18)</f>
        <v xml:space="preserve"> 'Cd']</v>
      </c>
      <c r="P18">
        <f t="shared" si="1"/>
        <v>16</v>
      </c>
      <c r="Q18" s="6" t="str">
        <f t="shared" ca="1" si="5"/>
        <v>Cd</v>
      </c>
      <c r="R18">
        <f t="shared" ca="1" si="2"/>
        <v>0.41855999999999999</v>
      </c>
      <c r="S18">
        <f t="shared" ca="1" si="2"/>
        <v>0.58131600000000005</v>
      </c>
      <c r="T18">
        <f t="shared" ca="1" si="3"/>
        <v>1</v>
      </c>
      <c r="U18">
        <f t="shared" ca="1" si="6"/>
        <v>5.3144999999999443E-3</v>
      </c>
      <c r="V18">
        <f t="shared" ca="1" si="6"/>
        <v>-2.8243910249999406E-5</v>
      </c>
    </row>
    <row r="19" spans="2:22">
      <c r="B19" s="1" t="s">
        <v>547</v>
      </c>
      <c r="G19">
        <f t="shared" si="7"/>
        <v>3</v>
      </c>
      <c r="H19">
        <v>2</v>
      </c>
      <c r="I19">
        <f t="shared" si="4"/>
        <v>60</v>
      </c>
      <c r="J19">
        <f t="shared" si="0"/>
        <v>17</v>
      </c>
      <c r="K19" t="str" cm="1">
        <f t="array" aca="1" ref="K19" ca="1">RIGHT(INDIRECT("B"&amp;I19),9)</f>
        <v xml:space="preserve">  0.41856</v>
      </c>
      <c r="L19" t="str" cm="1">
        <f t="array" aca="1" ref="L19" ca="1">RIGHT(INDIRECT("D"&amp;I19+1),9)</f>
        <v xml:space="preserve"> 0.581316</v>
      </c>
      <c r="M19" cm="1">
        <f t="array" aca="1" ref="M19" ca="1">INDIRECT("D"&amp;I19+2)</f>
        <v>1</v>
      </c>
      <c r="N19" t="str" cm="1">
        <f t="array" aca="1" ref="N19" ca="1">INDIRECT(IF(H19=2,"E","B")&amp;I19+H19)</f>
        <v xml:space="preserve"> 'Up']</v>
      </c>
      <c r="P19">
        <f t="shared" si="1"/>
        <v>17</v>
      </c>
      <c r="Q19" s="6" t="str">
        <f t="shared" ca="1" si="5"/>
        <v>Up</v>
      </c>
      <c r="R19">
        <f t="shared" ca="1" si="2"/>
        <v>0.41855999999999999</v>
      </c>
      <c r="S19">
        <f t="shared" ca="1" si="2"/>
        <v>0.58131600000000005</v>
      </c>
      <c r="T19">
        <f t="shared" ca="1" si="3"/>
        <v>1</v>
      </c>
      <c r="U19">
        <f t="shared" ca="1" si="6"/>
        <v>0</v>
      </c>
      <c r="V19">
        <f t="shared" ca="1" si="6"/>
        <v>0</v>
      </c>
    </row>
    <row r="20" spans="2:22">
      <c r="B20" s="1" t="s">
        <v>21</v>
      </c>
      <c r="C20" t="s">
        <v>22</v>
      </c>
      <c r="D20" t="s">
        <v>565</v>
      </c>
      <c r="G20">
        <f t="shared" si="7"/>
        <v>3</v>
      </c>
      <c r="H20">
        <v>3</v>
      </c>
      <c r="I20">
        <f t="shared" si="4"/>
        <v>63</v>
      </c>
      <c r="J20">
        <f t="shared" si="0"/>
        <v>18</v>
      </c>
      <c r="K20" t="str" cm="1">
        <f t="array" aca="1" ref="K20" ca="1">RIGHT(INDIRECT("B"&amp;I20),9)</f>
        <v xml:space="preserve">  0.41856</v>
      </c>
      <c r="L20" t="str" cm="1">
        <f t="array" aca="1" ref="L20" ca="1">RIGHT(INDIRECT("D"&amp;I20+1),9)</f>
        <v xml:space="preserve"> 0.581316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       'E_plas']</v>
      </c>
      <c r="P20">
        <f t="shared" si="1"/>
        <v>18</v>
      </c>
      <c r="Q20" s="6" t="str">
        <f t="shared" ca="1" si="5"/>
        <v>E_plas</v>
      </c>
      <c r="R20">
        <f t="shared" ca="1" si="2"/>
        <v>0.41855999999999999</v>
      </c>
      <c r="S20">
        <f t="shared" ca="1" si="2"/>
        <v>0.58131600000000005</v>
      </c>
      <c r="T20">
        <f t="shared" ca="1" si="3"/>
        <v>-1</v>
      </c>
      <c r="U20">
        <f t="shared" ca="1" si="6"/>
        <v>0</v>
      </c>
      <c r="V20">
        <f t="shared" ca="1" si="6"/>
        <v>0</v>
      </c>
    </row>
    <row r="21" spans="2:22">
      <c r="B21" s="1" t="s">
        <v>24</v>
      </c>
      <c r="C21" t="s">
        <v>22</v>
      </c>
      <c r="D21">
        <v>-1</v>
      </c>
      <c r="E21" t="s">
        <v>43</v>
      </c>
      <c r="G21">
        <f t="shared" si="7"/>
        <v>4</v>
      </c>
      <c r="H21">
        <v>3</v>
      </c>
      <c r="I21">
        <f t="shared" si="4"/>
        <v>67</v>
      </c>
      <c r="J21">
        <f t="shared" si="0"/>
        <v>19</v>
      </c>
      <c r="K21" t="str" cm="1">
        <f t="array" aca="1" ref="K21" ca="1">RIGHT(INDIRECT("B"&amp;I21),9)</f>
        <v xml:space="preserve"> 0.426299</v>
      </c>
      <c r="L21" t="str" cm="1">
        <f t="array" aca="1" ref="L21" ca="1">RIGHT(INDIRECT("D"&amp;I21+1),9)</f>
        <v xml:space="preserve"> 0.573577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       'WatHL']</v>
      </c>
      <c r="P21">
        <f t="shared" si="1"/>
        <v>19</v>
      </c>
      <c r="Q21" s="6" t="str">
        <f t="shared" ca="1" si="5"/>
        <v>WatHL</v>
      </c>
      <c r="R21">
        <f t="shared" ca="1" si="2"/>
        <v>0.42629899999999998</v>
      </c>
      <c r="S21">
        <f t="shared" ca="1" si="2"/>
        <v>0.573577</v>
      </c>
      <c r="T21">
        <f t="shared" ca="1" si="3"/>
        <v>1</v>
      </c>
      <c r="U21">
        <f t="shared" ref="U21:V36" ca="1" si="8">T21*(R21-R20)/(2/3)</f>
        <v>1.1608499999999994E-2</v>
      </c>
      <c r="V21">
        <f t="shared" ca="1" si="8"/>
        <v>-1.3475727225000083E-4</v>
      </c>
    </row>
    <row r="22" spans="2:22">
      <c r="B22" s="1" t="s">
        <v>547</v>
      </c>
      <c r="G22">
        <f t="shared" si="7"/>
        <v>4</v>
      </c>
      <c r="H22">
        <v>3</v>
      </c>
      <c r="I22">
        <f t="shared" si="4"/>
        <v>71</v>
      </c>
      <c r="J22">
        <f t="shared" si="0"/>
        <v>20</v>
      </c>
      <c r="K22" t="str" cm="1">
        <f t="array" aca="1" ref="K22" ca="1">RIGHT(INDIRECT("B"&amp;I22),9)</f>
        <v xml:space="preserve"> 0.426299</v>
      </c>
      <c r="L22" t="str" cm="1">
        <f t="array" aca="1" ref="L22" ca="1">RIGHT(INDIRECT("D"&amp;I22+1),9)</f>
        <v xml:space="preserve"> 0.573577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       'VFrootbody']</v>
      </c>
      <c r="P22">
        <f t="shared" si="1"/>
        <v>20</v>
      </c>
      <c r="Q22" s="6" t="str">
        <f t="shared" ca="1" si="5"/>
        <v>VFrootbody</v>
      </c>
      <c r="R22">
        <f t="shared" ca="1" si="2"/>
        <v>0.42629899999999998</v>
      </c>
      <c r="S22">
        <f t="shared" ca="1" si="2"/>
        <v>0.573577</v>
      </c>
      <c r="T22">
        <f t="shared" ca="1" si="3"/>
        <v>1</v>
      </c>
      <c r="U22">
        <f t="shared" ca="1" si="8"/>
        <v>0</v>
      </c>
      <c r="V22">
        <f t="shared" ca="1" si="8"/>
        <v>0</v>
      </c>
    </row>
    <row r="23" spans="2:22">
      <c r="B23" s="1" t="s">
        <v>21</v>
      </c>
      <c r="C23" t="s">
        <v>22</v>
      </c>
      <c r="D23" t="s">
        <v>565</v>
      </c>
      <c r="G23">
        <f t="shared" si="7"/>
        <v>4</v>
      </c>
      <c r="H23">
        <v>3</v>
      </c>
      <c r="I23">
        <f t="shared" si="4"/>
        <v>75</v>
      </c>
      <c r="J23">
        <f t="shared" si="0"/>
        <v>21</v>
      </c>
      <c r="K23" t="str" cm="1">
        <f t="array" aca="1" ref="K23" ca="1">RIGHT(INDIRECT("B"&amp;I23),9)</f>
        <v xml:space="preserve"> 0.424245</v>
      </c>
      <c r="L23" t="str" cm="1">
        <f t="array" aca="1" ref="L23" ca="1">RIGHT(INDIRECT("D"&amp;I23+1),9)</f>
        <v xml:space="preserve"> 0.575631</v>
      </c>
      <c r="M23" cm="1">
        <f t="array" aca="1" ref="M23" ca="1">INDIRECT("D"&amp;I23+2)</f>
        <v>-1</v>
      </c>
      <c r="N23" t="str" cm="1">
        <f t="array" aca="1" ref="N23" ca="1">INDIRECT(IF(H23=2,"E","B")&amp;I23+H23)</f>
        <v xml:space="preserve">        'Emax']</v>
      </c>
      <c r="P23">
        <f t="shared" si="1"/>
        <v>21</v>
      </c>
      <c r="Q23" s="6" t="str">
        <f t="shared" ca="1" si="5"/>
        <v>Emax</v>
      </c>
      <c r="R23">
        <f t="shared" ca="1" si="2"/>
        <v>0.42424499999999998</v>
      </c>
      <c r="S23">
        <f t="shared" ca="1" si="2"/>
        <v>0.575631</v>
      </c>
      <c r="T23">
        <f t="shared" ca="1" si="3"/>
        <v>-1</v>
      </c>
      <c r="U23">
        <f t="shared" ca="1" si="8"/>
        <v>3.0810000000000004E-3</v>
      </c>
      <c r="V23">
        <f t="shared" ca="1" si="8"/>
        <v>9.4925610000000029E-6</v>
      </c>
    </row>
    <row r="24" spans="2:22">
      <c r="B24" s="1" t="s">
        <v>24</v>
      </c>
      <c r="C24" t="s">
        <v>22</v>
      </c>
      <c r="D24">
        <v>-1</v>
      </c>
      <c r="G24">
        <f t="shared" si="7"/>
        <v>4</v>
      </c>
      <c r="H24">
        <v>2</v>
      </c>
      <c r="I24">
        <f t="shared" si="4"/>
        <v>79</v>
      </c>
      <c r="J24">
        <f t="shared" si="0"/>
        <v>22</v>
      </c>
      <c r="K24" t="str" cm="1">
        <f t="array" aca="1" ref="K24" ca="1">RIGHT(INDIRECT("B"&amp;I24),9)</f>
        <v xml:space="preserve">  0.42409</v>
      </c>
      <c r="L24" t="str" cm="1">
        <f t="array" aca="1" ref="L24" ca="1">RIGHT(INDIRECT("D"&amp;I24+1),9)</f>
        <v xml:space="preserve"> 0.575786</v>
      </c>
      <c r="M24" cm="1">
        <f t="array" aca="1" ref="M24" ca="1">INDIRECT("D"&amp;I24+2)</f>
        <v>1</v>
      </c>
      <c r="N24" t="str" cm="1">
        <f t="array" aca="1" ref="N24" ca="1">INDIRECT(IF(H24=2,"E","B")&amp;I24+H24)</f>
        <v xml:space="preserve"> 'Ew']</v>
      </c>
      <c r="P24">
        <f t="shared" si="1"/>
        <v>22</v>
      </c>
      <c r="Q24" s="6" t="str">
        <f t="shared" ca="1" si="5"/>
        <v>Ew</v>
      </c>
      <c r="R24">
        <f t="shared" ca="1" si="2"/>
        <v>0.42409000000000002</v>
      </c>
      <c r="S24">
        <f t="shared" ca="1" si="2"/>
        <v>0.57578600000000002</v>
      </c>
      <c r="T24">
        <f t="shared" ca="1" si="3"/>
        <v>1</v>
      </c>
      <c r="U24">
        <f t="shared" ca="1" si="8"/>
        <v>-2.3249999999994109E-4</v>
      </c>
      <c r="V24">
        <f t="shared" ca="1" si="8"/>
        <v>-5.4056249999991964E-8</v>
      </c>
    </row>
    <row r="25" spans="2:22">
      <c r="B25" s="1" t="s">
        <v>90</v>
      </c>
      <c r="G25">
        <f t="shared" si="7"/>
        <v>3</v>
      </c>
      <c r="H25">
        <v>2</v>
      </c>
      <c r="I25">
        <f t="shared" si="4"/>
        <v>82</v>
      </c>
      <c r="J25">
        <f t="shared" si="0"/>
        <v>23</v>
      </c>
      <c r="K25" t="str" cm="1">
        <f t="array" aca="1" ref="K25" ca="1">RIGHT(INDIRECT("B"&amp;I25),9)</f>
        <v xml:space="preserve"> 0.418486</v>
      </c>
      <c r="L25" t="str" cm="1">
        <f t="array" aca="1" ref="L25" ca="1">RIGHT(INDIRECT("D"&amp;I25+1),9)</f>
        <v xml:space="preserve">  0.58139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'Ea']</v>
      </c>
      <c r="P25">
        <f t="shared" si="1"/>
        <v>23</v>
      </c>
      <c r="Q25" s="6" t="str">
        <f t="shared" ca="1" si="5"/>
        <v>Ea</v>
      </c>
      <c r="R25">
        <f t="shared" ca="1" si="2"/>
        <v>0.41848600000000002</v>
      </c>
      <c r="S25">
        <f t="shared" ca="1" si="2"/>
        <v>0.58138999999999996</v>
      </c>
      <c r="T25">
        <f t="shared" ca="1" si="3"/>
        <v>-1</v>
      </c>
      <c r="U25">
        <f t="shared" ca="1" si="8"/>
        <v>8.4059999999999968E-3</v>
      </c>
      <c r="V25">
        <f t="shared" ca="1" si="8"/>
        <v>7.0660835999999253E-5</v>
      </c>
    </row>
    <row r="26" spans="2:22">
      <c r="B26" s="1" t="s">
        <v>547</v>
      </c>
      <c r="G26">
        <f t="shared" si="7"/>
        <v>3</v>
      </c>
      <c r="H26">
        <v>3</v>
      </c>
      <c r="I26">
        <f t="shared" si="4"/>
        <v>85</v>
      </c>
      <c r="J26">
        <f t="shared" si="0"/>
        <v>24</v>
      </c>
      <c r="K26" t="str" cm="1">
        <f t="array" aca="1" ref="K26" ca="1">RIGHT(INDIRECT("B"&amp;I26),9)</f>
        <v xml:space="preserve"> 0.418486</v>
      </c>
      <c r="L26" t="str" cm="1">
        <f t="array" aca="1" ref="L26" ca="1">RIGHT(INDIRECT("D"&amp;I26+1),9)</f>
        <v xml:space="preserve">  0.58139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       'kmw']</v>
      </c>
      <c r="P26">
        <f t="shared" si="1"/>
        <v>24</v>
      </c>
      <c r="Q26" s="6" t="str">
        <f t="shared" ca="1" si="5"/>
        <v>kmw</v>
      </c>
      <c r="R26">
        <f t="shared" ca="1" si="2"/>
        <v>0.41848600000000002</v>
      </c>
      <c r="S26">
        <f t="shared" ca="1" si="2"/>
        <v>0.58138999999999996</v>
      </c>
      <c r="T26">
        <f t="shared" ca="1" si="3"/>
        <v>-1</v>
      </c>
      <c r="U26">
        <f t="shared" ca="1" si="8"/>
        <v>0</v>
      </c>
      <c r="V26">
        <f t="shared" ca="1" si="8"/>
        <v>0</v>
      </c>
    </row>
    <row r="27" spans="2:22">
      <c r="B27" s="1" t="s">
        <v>21</v>
      </c>
      <c r="C27" t="s">
        <v>22</v>
      </c>
      <c r="D27" t="s">
        <v>565</v>
      </c>
      <c r="G27">
        <f t="shared" si="7"/>
        <v>4</v>
      </c>
      <c r="H27">
        <v>3</v>
      </c>
      <c r="I27">
        <f t="shared" si="4"/>
        <v>89</v>
      </c>
      <c r="J27">
        <f t="shared" si="0"/>
        <v>25</v>
      </c>
      <c r="K27" t="str" cm="1">
        <f t="array" aca="1" ref="K27" ca="1">RIGHT(INDIRECT("B"&amp;I27),9)</f>
        <v xml:space="preserve"> 0.418486</v>
      </c>
      <c r="L27" t="str" cm="1">
        <f t="array" aca="1" ref="L27" ca="1">RIGHT(INDIRECT("D"&amp;I27+1),9)</f>
        <v xml:space="preserve">  0.58139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       'lamb']</v>
      </c>
      <c r="P27">
        <f t="shared" si="1"/>
        <v>25</v>
      </c>
      <c r="Q27" s="6" t="str">
        <f t="shared" ca="1" si="5"/>
        <v>lamb</v>
      </c>
      <c r="R27">
        <f t="shared" ca="1" si="2"/>
        <v>0.41848600000000002</v>
      </c>
      <c r="S27">
        <f t="shared" ca="1" si="2"/>
        <v>0.58138999999999996</v>
      </c>
      <c r="T27">
        <f t="shared" ca="1" si="3"/>
        <v>-1</v>
      </c>
      <c r="U27">
        <f t="shared" ca="1" si="8"/>
        <v>0</v>
      </c>
      <c r="V27">
        <f t="shared" ca="1" si="8"/>
        <v>0</v>
      </c>
    </row>
    <row r="28" spans="2:22">
      <c r="B28" s="1" t="s">
        <v>24</v>
      </c>
      <c r="C28" t="s">
        <v>22</v>
      </c>
      <c r="D28">
        <v>-1</v>
      </c>
      <c r="G28">
        <f t="shared" si="7"/>
        <v>4</v>
      </c>
      <c r="H28">
        <v>2</v>
      </c>
      <c r="I28">
        <f t="shared" si="4"/>
        <v>93</v>
      </c>
      <c r="J28">
        <f t="shared" si="0"/>
        <v>26</v>
      </c>
      <c r="K28" t="str" cm="1">
        <f t="array" aca="1" ref="K28" ca="1">RIGHT(INDIRECT("B"&amp;I28),9)</f>
        <v xml:space="preserve"> 0.418486</v>
      </c>
      <c r="L28" t="str" cm="1">
        <f t="array" aca="1" ref="L28" ca="1">RIGHT(INDIRECT("D"&amp;I28+1),9)</f>
        <v xml:space="preserve">  0.58139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'ksa']</v>
      </c>
      <c r="P28">
        <f t="shared" si="1"/>
        <v>26</v>
      </c>
      <c r="Q28" s="6" t="str">
        <f t="shared" ca="1" si="5"/>
        <v>ksa</v>
      </c>
      <c r="R28">
        <f t="shared" ca="1" si="2"/>
        <v>0.41848600000000002</v>
      </c>
      <c r="S28">
        <f t="shared" ca="1" si="2"/>
        <v>0.58138999999999996</v>
      </c>
      <c r="T28">
        <f t="shared" ca="1" si="3"/>
        <v>1</v>
      </c>
      <c r="U28">
        <f t="shared" ca="1" si="8"/>
        <v>0</v>
      </c>
      <c r="V28">
        <f t="shared" ca="1" si="8"/>
        <v>0</v>
      </c>
    </row>
    <row r="29" spans="2:22">
      <c r="B29" s="1" t="s">
        <v>160</v>
      </c>
      <c r="G29">
        <f t="shared" si="7"/>
        <v>3</v>
      </c>
      <c r="H29">
        <v>2</v>
      </c>
      <c r="I29">
        <f t="shared" si="4"/>
        <v>96</v>
      </c>
      <c r="J29">
        <f t="shared" si="0"/>
        <v>27</v>
      </c>
      <c r="K29" t="str" cm="1">
        <f t="array" aca="1" ref="K29" ca="1">RIGHT(INDIRECT("B"&amp;I29),9)</f>
        <v xml:space="preserve"> 0.418486</v>
      </c>
      <c r="L29" t="str" cm="1">
        <f t="array" aca="1" ref="L29" ca="1">RIGHT(INDIRECT("D"&amp;I29+1),9)</f>
        <v xml:space="preserve">  0.58139</v>
      </c>
      <c r="M29" cm="1">
        <f t="array" aca="1" ref="M29" ca="1">INDIRECT("D"&amp;I29+2)</f>
        <v>-1</v>
      </c>
      <c r="N29" t="str" cm="1">
        <f t="array" aca="1" ref="N29" ca="1">INDIRECT(IF(H29=2,"E","B")&amp;I29+H29)</f>
        <v xml:space="preserve"> 'Q']</v>
      </c>
      <c r="P29">
        <f t="shared" si="1"/>
        <v>27</v>
      </c>
      <c r="Q29" s="6" t="str">
        <f t="shared" ca="1" si="5"/>
        <v>Q</v>
      </c>
      <c r="R29">
        <f t="shared" ca="1" si="2"/>
        <v>0.41848600000000002</v>
      </c>
      <c r="S29">
        <f t="shared" ca="1" si="2"/>
        <v>0.58138999999999996</v>
      </c>
      <c r="T29">
        <f t="shared" ca="1" si="3"/>
        <v>-1</v>
      </c>
      <c r="U29">
        <f t="shared" ca="1" si="8"/>
        <v>0</v>
      </c>
      <c r="V29">
        <f t="shared" ca="1" si="8"/>
        <v>0</v>
      </c>
    </row>
    <row r="30" spans="2:22">
      <c r="B30" s="1" t="s">
        <v>548</v>
      </c>
      <c r="G30">
        <f t="shared" si="7"/>
        <v>3</v>
      </c>
      <c r="H30">
        <v>2</v>
      </c>
      <c r="I30">
        <f t="shared" si="4"/>
        <v>99</v>
      </c>
      <c r="J30">
        <f t="shared" si="0"/>
        <v>28</v>
      </c>
      <c r="K30" t="str" cm="1">
        <f t="array" aca="1" ref="K30" ca="1">RIGHT(INDIRECT("B"&amp;I30),9)</f>
        <v xml:space="preserve"> 0.040987</v>
      </c>
      <c r="L30" t="str" cm="1">
        <f t="array" aca="1" ref="L30" ca="1">RIGHT(INDIRECT("D"&amp;I30+1),9)</f>
        <v xml:space="preserve"> 0.088645</v>
      </c>
      <c r="M30" cm="1">
        <f t="array" aca="1" ref="M30" ca="1">INDIRECT("D"&amp;I30+2)</f>
        <v>-1</v>
      </c>
      <c r="N30" t="str" cm="1">
        <f t="array" aca="1" ref="N30" ca="1">INDIRECT(IF(H30=2,"E","B")&amp;I30+H30)</f>
        <v xml:space="preserve"> 'Kf']</v>
      </c>
      <c r="P30">
        <f t="shared" si="1"/>
        <v>28</v>
      </c>
      <c r="Q30" s="6" t="str">
        <f t="shared" ca="1" si="5"/>
        <v>Kf</v>
      </c>
      <c r="R30">
        <f t="shared" ca="1" si="2"/>
        <v>4.0987000000000003E-2</v>
      </c>
      <c r="S30">
        <f t="shared" ca="1" si="2"/>
        <v>8.8645000000000002E-2</v>
      </c>
      <c r="T30">
        <f t="shared" ca="1" si="3"/>
        <v>-1</v>
      </c>
      <c r="U30">
        <f t="shared" ca="1" si="8"/>
        <v>0.56624850000000004</v>
      </c>
      <c r="V30">
        <f t="shared" ca="1" si="8"/>
        <v>-0.41852417569875006</v>
      </c>
    </row>
    <row r="31" spans="2:22">
      <c r="B31" s="1" t="s">
        <v>21</v>
      </c>
      <c r="C31" t="s">
        <v>22</v>
      </c>
      <c r="D31" t="s">
        <v>566</v>
      </c>
      <c r="G31">
        <f t="shared" si="7"/>
        <v>3</v>
      </c>
      <c r="H31">
        <v>3</v>
      </c>
      <c r="I31">
        <f t="shared" si="4"/>
        <v>102</v>
      </c>
      <c r="J31">
        <f t="shared" si="0"/>
        <v>29</v>
      </c>
      <c r="K31" t="str" cm="1">
        <f t="array" aca="1" ref="K31" ca="1">RIGHT(INDIRECT("B"&amp;I31),9)</f>
        <v xml:space="preserve"> 0.040987</v>
      </c>
      <c r="L31" t="str" cm="1">
        <f t="array" aca="1" ref="L31" ca="1">RIGHT(INDIRECT("D"&amp;I31+1),9)</f>
        <v xml:space="preserve"> 0.088645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       'AirOHRateConst']</v>
      </c>
      <c r="P31">
        <f t="shared" si="1"/>
        <v>29</v>
      </c>
      <c r="Q31" s="6" t="str">
        <f t="shared" ca="1" si="5"/>
        <v>AirOHRateConst</v>
      </c>
      <c r="R31">
        <f t="shared" ca="1" si="2"/>
        <v>4.0987000000000003E-2</v>
      </c>
      <c r="S31">
        <f t="shared" ca="1" si="2"/>
        <v>8.8645000000000002E-2</v>
      </c>
      <c r="T31">
        <f t="shared" ca="1" si="3"/>
        <v>1</v>
      </c>
      <c r="U31">
        <f t="shared" ca="1" si="8"/>
        <v>0</v>
      </c>
      <c r="V31">
        <f t="shared" ca="1" si="8"/>
        <v>0</v>
      </c>
    </row>
    <row r="32" spans="2:22">
      <c r="B32" s="1" t="s">
        <v>24</v>
      </c>
      <c r="C32" t="s">
        <v>22</v>
      </c>
      <c r="D32">
        <v>-1</v>
      </c>
      <c r="E32" t="s">
        <v>62</v>
      </c>
      <c r="G32">
        <f t="shared" si="7"/>
        <v>4</v>
      </c>
      <c r="H32">
        <v>2</v>
      </c>
      <c r="I32">
        <f t="shared" si="4"/>
        <v>106</v>
      </c>
      <c r="J32">
        <f t="shared" si="0"/>
        <v>30</v>
      </c>
      <c r="K32" t="str" cm="1">
        <f t="array" aca="1" ref="K32" ca="1">RIGHT(INDIRECT("B"&amp;I32),9)</f>
        <v xml:space="preserve"> 0.040987</v>
      </c>
      <c r="L32" t="str" cm="1">
        <f t="array" aca="1" ref="L32" ca="1">RIGHT(INDIRECT("D"&amp;I32+1),9)</f>
        <v xml:space="preserve"> 0.088645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'Sw']</v>
      </c>
      <c r="P32">
        <f t="shared" si="1"/>
        <v>30</v>
      </c>
      <c r="Q32" s="6" t="str">
        <f t="shared" ca="1" si="5"/>
        <v>Sw</v>
      </c>
      <c r="R32">
        <f t="shared" ca="1" si="2"/>
        <v>4.0987000000000003E-2</v>
      </c>
      <c r="S32">
        <f t="shared" ca="1" si="2"/>
        <v>8.8645000000000002E-2</v>
      </c>
      <c r="T32">
        <f t="shared" ca="1" si="3"/>
        <v>-1</v>
      </c>
      <c r="U32">
        <f t="shared" ca="1" si="8"/>
        <v>0</v>
      </c>
      <c r="V32">
        <f t="shared" ca="1" si="8"/>
        <v>0</v>
      </c>
    </row>
    <row r="33" spans="2:22">
      <c r="B33" s="1" t="s">
        <v>548</v>
      </c>
      <c r="G33">
        <f t="shared" si="7"/>
        <v>3</v>
      </c>
      <c r="H33">
        <v>2</v>
      </c>
      <c r="I33">
        <f t="shared" si="4"/>
        <v>109</v>
      </c>
      <c r="J33">
        <f t="shared" si="0"/>
        <v>31</v>
      </c>
      <c r="K33" t="str" cm="1">
        <f t="array" aca="1" ref="K33" ca="1">RIGHT(INDIRECT("B"&amp;I33),9)</f>
        <v xml:space="preserve"> 0.040987</v>
      </c>
      <c r="L33" t="str" cm="1">
        <f t="array" aca="1" ref="L33" ca="1">RIGHT(INDIRECT("D"&amp;I33+1),9)</f>
        <v xml:space="preserve"> 0.088645</v>
      </c>
      <c r="M33" cm="1">
        <f t="array" aca="1" ref="M33" ca="1">INDIRECT("D"&amp;I33+2)</f>
        <v>1</v>
      </c>
      <c r="N33" t="str" cm="1">
        <f t="array" aca="1" ref="N33" ca="1">INDIRECT(IF(H33=2,"E","B")&amp;I33+H33)</f>
        <v xml:space="preserve"> 'Ss']</v>
      </c>
      <c r="P33">
        <f t="shared" si="1"/>
        <v>31</v>
      </c>
      <c r="Q33" s="6" t="str">
        <f t="shared" ca="1" si="5"/>
        <v>Ss</v>
      </c>
      <c r="R33">
        <f t="shared" ca="1" si="2"/>
        <v>4.0987000000000003E-2</v>
      </c>
      <c r="S33">
        <f t="shared" ca="1" si="2"/>
        <v>8.8645000000000002E-2</v>
      </c>
      <c r="T33">
        <f t="shared" ca="1" si="3"/>
        <v>1</v>
      </c>
      <c r="U33">
        <f t="shared" ca="1" si="8"/>
        <v>0</v>
      </c>
      <c r="V33">
        <f t="shared" ca="1" si="8"/>
        <v>0</v>
      </c>
    </row>
    <row r="34" spans="2:22">
      <c r="B34" s="1" t="s">
        <v>21</v>
      </c>
      <c r="C34" t="s">
        <v>22</v>
      </c>
      <c r="D34" t="s">
        <v>566</v>
      </c>
      <c r="G34">
        <f t="shared" si="7"/>
        <v>3</v>
      </c>
      <c r="H34">
        <v>3</v>
      </c>
      <c r="I34">
        <f t="shared" si="4"/>
        <v>112</v>
      </c>
      <c r="J34">
        <f t="shared" si="0"/>
        <v>32</v>
      </c>
      <c r="K34" t="str" cm="1">
        <f t="array" aca="1" ref="K34" ca="1">RIGHT(INDIRECT("B"&amp;I34),9)</f>
        <v xml:space="preserve"> 0.040987</v>
      </c>
      <c r="L34" t="str" cm="1">
        <f t="array" aca="1" ref="L34" ca="1">RIGHT(INDIRECT("D"&amp;I34+1),9)</f>
        <v xml:space="preserve"> 0.088645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       'Aroot']</v>
      </c>
      <c r="P34">
        <f t="shared" si="1"/>
        <v>32</v>
      </c>
      <c r="Q34" s="6" t="str">
        <f t="shared" ca="1" si="5"/>
        <v>Aroot</v>
      </c>
      <c r="R34">
        <f t="shared" ca="1" si="2"/>
        <v>4.0987000000000003E-2</v>
      </c>
      <c r="S34">
        <f t="shared" ca="1" si="2"/>
        <v>8.8645000000000002E-2</v>
      </c>
      <c r="T34">
        <f t="shared" ca="1" si="3"/>
        <v>-1</v>
      </c>
      <c r="U34">
        <f t="shared" ca="1" si="8"/>
        <v>0</v>
      </c>
      <c r="V34">
        <f t="shared" ca="1" si="8"/>
        <v>0</v>
      </c>
    </row>
    <row r="35" spans="2:22">
      <c r="B35" s="1" t="s">
        <v>24</v>
      </c>
      <c r="C35" t="s">
        <v>22</v>
      </c>
      <c r="D35">
        <v>-1</v>
      </c>
      <c r="G35">
        <f t="shared" si="7"/>
        <v>4</v>
      </c>
      <c r="H35">
        <v>3</v>
      </c>
      <c r="I35">
        <f t="shared" si="4"/>
        <v>116</v>
      </c>
      <c r="J35">
        <f t="shared" si="0"/>
        <v>33</v>
      </c>
      <c r="K35" t="str" cm="1">
        <f t="array" aca="1" ref="K35" ca="1">RIGHT(INDIRECT("B"&amp;I35),9)</f>
        <v xml:space="preserve"> 0.046202</v>
      </c>
      <c r="L35" t="str" cm="1">
        <f t="array" aca="1" ref="L35" ca="1">RIGHT(INDIRECT("D"&amp;I35+1),9)</f>
        <v xml:space="preserve">  0.08343</v>
      </c>
      <c r="M35" cm="1">
        <f t="array" aca="1" ref="M35" ca="1">INDIRECT("D"&amp;I35+2)</f>
        <v>1</v>
      </c>
      <c r="N35" t="str" cm="1">
        <f t="array" aca="1" ref="N35" ca="1">INDIRECT(IF(H35=2,"E","B")&amp;I35+H35)</f>
        <v xml:space="preserve">        'Ymob_immob']</v>
      </c>
      <c r="P35">
        <f t="shared" si="1"/>
        <v>33</v>
      </c>
      <c r="Q35" s="6" t="str">
        <f t="shared" ca="1" si="5"/>
        <v>Ymob_immob</v>
      </c>
      <c r="R35">
        <f t="shared" ca="1" si="2"/>
        <v>4.6202E-2</v>
      </c>
      <c r="S35">
        <f t="shared" ca="1" si="2"/>
        <v>8.3430000000000004E-2</v>
      </c>
      <c r="T35">
        <f t="shared" ca="1" si="3"/>
        <v>1</v>
      </c>
      <c r="U35">
        <f t="shared" ca="1" si="8"/>
        <v>7.8224999999999961E-3</v>
      </c>
      <c r="V35">
        <f t="shared" ca="1" si="8"/>
        <v>-6.1191506249999946E-5</v>
      </c>
    </row>
    <row r="36" spans="2:22">
      <c r="B36" s="1" t="s">
        <v>52</v>
      </c>
      <c r="G36">
        <f t="shared" si="7"/>
        <v>4</v>
      </c>
      <c r="H36">
        <v>3</v>
      </c>
      <c r="I36">
        <f t="shared" si="4"/>
        <v>120</v>
      </c>
      <c r="J36">
        <f t="shared" si="0"/>
        <v>34</v>
      </c>
      <c r="K36" t="str" cm="1">
        <f t="array" aca="1" ref="K36" ca="1">RIGHT(INDIRECT("B"&amp;I36),9)</f>
        <v xml:space="preserve"> 0.046202</v>
      </c>
      <c r="L36" t="str" cm="1">
        <f t="array" aca="1" ref="L36" ca="1">RIGHT(INDIRECT("D"&amp;I36+1),9)</f>
        <v xml:space="preserve">  0.08343</v>
      </c>
      <c r="M36" cm="1">
        <f t="array" aca="1" ref="M36" ca="1">INDIRECT("D"&amp;I36+2)</f>
        <v>1</v>
      </c>
      <c r="N36" t="str" cm="1">
        <f t="array" aca="1" ref="N36" ca="1">INDIRECT(IF(H36=2,"E","B")&amp;I36+H36)</f>
        <v xml:space="preserve">        'k_sg']</v>
      </c>
      <c r="P36">
        <f t="shared" si="1"/>
        <v>34</v>
      </c>
      <c r="Q36" s="6" t="str">
        <f t="shared" ca="1" si="5"/>
        <v>k_sg</v>
      </c>
      <c r="R36">
        <f t="shared" ca="1" si="2"/>
        <v>4.6202E-2</v>
      </c>
      <c r="S36">
        <f t="shared" ca="1" si="2"/>
        <v>8.3430000000000004E-2</v>
      </c>
      <c r="T36">
        <f t="shared" ca="1" si="3"/>
        <v>1</v>
      </c>
      <c r="U36">
        <f t="shared" ca="1" si="8"/>
        <v>0</v>
      </c>
      <c r="V36">
        <f t="shared" ca="1" si="8"/>
        <v>0</v>
      </c>
    </row>
    <row r="37" spans="2:22">
      <c r="B37" s="1" t="s">
        <v>548</v>
      </c>
      <c r="G37">
        <f t="shared" si="7"/>
        <v>4</v>
      </c>
      <c r="H37">
        <v>3</v>
      </c>
      <c r="I37">
        <f t="shared" si="4"/>
        <v>124</v>
      </c>
      <c r="J37">
        <f t="shared" si="0"/>
        <v>35</v>
      </c>
      <c r="K37" t="str" cm="1">
        <f t="array" aca="1" ref="K37" ca="1">RIGHT(INDIRECT("B"&amp;I37),9)</f>
        <v xml:space="preserve"> 0.046202</v>
      </c>
      <c r="L37" t="str" cm="1">
        <f t="array" aca="1" ref="L37" ca="1">RIGHT(INDIRECT("D"&amp;I37+1),9)</f>
        <v xml:space="preserve">  0.08343</v>
      </c>
      <c r="M37" cm="1">
        <f t="array" aca="1" ref="M37" ca="1">INDIRECT("D"&amp;I37+2)</f>
        <v>1</v>
      </c>
      <c r="N37" t="str" cm="1">
        <f t="array" aca="1" ref="N37" ca="1">INDIRECT(IF(H37=2,"E","B")&amp;I37+H37)</f>
        <v xml:space="preserve">        'k_rd']</v>
      </c>
      <c r="P37">
        <f t="shared" si="1"/>
        <v>35</v>
      </c>
      <c r="Q37" s="6" t="str">
        <f t="shared" ca="1" si="5"/>
        <v>k_rd</v>
      </c>
      <c r="R37">
        <f t="shared" ca="1" si="2"/>
        <v>4.6202E-2</v>
      </c>
      <c r="S37">
        <f t="shared" ca="1" si="2"/>
        <v>8.3430000000000004E-2</v>
      </c>
      <c r="T37">
        <f t="shared" ca="1" si="3"/>
        <v>1</v>
      </c>
      <c r="U37">
        <f t="shared" ref="U37:V52" ca="1" si="9">T37*(R37-R36)/(2/3)</f>
        <v>0</v>
      </c>
      <c r="V37">
        <f t="shared" ca="1" si="9"/>
        <v>0</v>
      </c>
    </row>
    <row r="38" spans="2:22">
      <c r="B38" s="1" t="s">
        <v>21</v>
      </c>
      <c r="C38" t="s">
        <v>22</v>
      </c>
      <c r="D38" t="s">
        <v>566</v>
      </c>
      <c r="G38">
        <f t="shared" si="7"/>
        <v>4</v>
      </c>
      <c r="H38">
        <v>3</v>
      </c>
      <c r="I38">
        <f t="shared" si="4"/>
        <v>128</v>
      </c>
      <c r="J38">
        <f t="shared" si="0"/>
        <v>36</v>
      </c>
      <c r="K38" t="str" cm="1">
        <f t="array" aca="1" ref="K38" ca="1">RIGHT(INDIRECT("B"&amp;I38),9)</f>
        <v xml:space="preserve"> 0.046202</v>
      </c>
      <c r="L38" t="str" cm="1">
        <f t="array" aca="1" ref="L38" ca="1">RIGHT(INDIRECT("D"&amp;I38+1),9)</f>
        <v xml:space="preserve">  0.08343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       'VFrootcyl']</v>
      </c>
      <c r="P38">
        <f t="shared" si="1"/>
        <v>36</v>
      </c>
      <c r="Q38" s="6" t="str">
        <f t="shared" ca="1" si="5"/>
        <v>VFrootcyl</v>
      </c>
      <c r="R38">
        <f t="shared" ca="1" si="2"/>
        <v>4.6202E-2</v>
      </c>
      <c r="S38">
        <f t="shared" ca="1" si="2"/>
        <v>8.3430000000000004E-2</v>
      </c>
      <c r="T38">
        <f t="shared" ca="1" si="3"/>
        <v>-1</v>
      </c>
      <c r="U38">
        <f t="shared" ca="1" si="9"/>
        <v>0</v>
      </c>
      <c r="V38">
        <f t="shared" ca="1" si="9"/>
        <v>0</v>
      </c>
    </row>
    <row r="39" spans="2:22">
      <c r="B39" s="1" t="s">
        <v>24</v>
      </c>
      <c r="C39" t="s">
        <v>22</v>
      </c>
      <c r="D39">
        <v>-1</v>
      </c>
      <c r="G39">
        <f t="shared" si="7"/>
        <v>4</v>
      </c>
      <c r="H39">
        <v>3</v>
      </c>
      <c r="I39">
        <f t="shared" si="4"/>
        <v>132</v>
      </c>
      <c r="J39">
        <f t="shared" si="0"/>
        <v>37</v>
      </c>
      <c r="K39" t="str" cm="1">
        <f t="array" aca="1" ref="K39" ca="1">RIGHT(INDIRECT("B"&amp;I39),9)</f>
        <v xml:space="preserve"> 0.046202</v>
      </c>
      <c r="L39" t="str" cm="1">
        <f t="array" aca="1" ref="L39" ca="1">RIGHT(INDIRECT("D"&amp;I39+1),9)</f>
        <v xml:space="preserve">  0.08343</v>
      </c>
      <c r="M39" cm="1">
        <f t="array" aca="1" ref="M39" ca="1">INDIRECT("D"&amp;I39+2)</f>
        <v>-1</v>
      </c>
      <c r="N39" t="str" cm="1">
        <f t="array" aca="1" ref="N39" ca="1">INDIRECT(IF(H39=2,"E","B")&amp;I39+H39)</f>
        <v xml:space="preserve">        'VFrootxylem']</v>
      </c>
      <c r="P39">
        <f t="shared" si="1"/>
        <v>37</v>
      </c>
      <c r="Q39" s="6" t="str">
        <f t="shared" ca="1" si="5"/>
        <v>VFrootxylem</v>
      </c>
      <c r="R39">
        <f t="shared" ca="1" si="2"/>
        <v>4.6202E-2</v>
      </c>
      <c r="S39">
        <f t="shared" ca="1" si="2"/>
        <v>8.3430000000000004E-2</v>
      </c>
      <c r="T39">
        <f t="shared" ca="1" si="3"/>
        <v>-1</v>
      </c>
      <c r="U39">
        <f t="shared" ca="1" si="9"/>
        <v>0</v>
      </c>
      <c r="V39">
        <f t="shared" ca="1" si="9"/>
        <v>0</v>
      </c>
    </row>
    <row r="40" spans="2:22">
      <c r="B40" s="1" t="s">
        <v>26</v>
      </c>
      <c r="G40">
        <f t="shared" si="7"/>
        <v>4</v>
      </c>
      <c r="H40">
        <v>2</v>
      </c>
      <c r="I40">
        <f t="shared" si="4"/>
        <v>136</v>
      </c>
      <c r="J40">
        <f t="shared" si="0"/>
        <v>38</v>
      </c>
      <c r="K40" t="str" cm="1">
        <f t="array" aca="1" ref="K40" ca="1">RIGHT(INDIRECT("B"&amp;I40),9)</f>
        <v xml:space="preserve"> 0.046202</v>
      </c>
      <c r="L40" t="str" cm="1">
        <f t="array" aca="1" ref="L40" ca="1">RIGHT(INDIRECT("D"&amp;I40+1),9)</f>
        <v xml:space="preserve">  0.08343</v>
      </c>
      <c r="M40" cm="1">
        <f t="array" aca="1" ref="M40" ca="1">INDIRECT("D"&amp;I40+2)</f>
        <v>1</v>
      </c>
      <c r="N40" t="str" cm="1">
        <f t="array" aca="1" ref="N40" ca="1">INDIRECT(IF(H40=2,"E","B")&amp;I40+H40)</f>
        <v xml:space="preserve"> 'Ifw']</v>
      </c>
      <c r="P40">
        <f t="shared" si="1"/>
        <v>38</v>
      </c>
      <c r="Q40" s="6" t="str">
        <f t="shared" ca="1" si="5"/>
        <v>Ifw</v>
      </c>
      <c r="R40">
        <f t="shared" ca="1" si="2"/>
        <v>4.6202E-2</v>
      </c>
      <c r="S40">
        <f t="shared" ca="1" si="2"/>
        <v>8.3430000000000004E-2</v>
      </c>
      <c r="T40">
        <f t="shared" ca="1" si="3"/>
        <v>1</v>
      </c>
      <c r="U40">
        <f t="shared" ca="1" si="9"/>
        <v>0</v>
      </c>
      <c r="V40">
        <f t="shared" ca="1" si="9"/>
        <v>0</v>
      </c>
    </row>
    <row r="41" spans="2:22">
      <c r="B41" s="1" t="s">
        <v>548</v>
      </c>
      <c r="G41">
        <f t="shared" si="7"/>
        <v>3</v>
      </c>
      <c r="H41">
        <v>2</v>
      </c>
      <c r="I41">
        <f t="shared" si="4"/>
        <v>139</v>
      </c>
      <c r="J41">
        <f t="shared" si="0"/>
        <v>39</v>
      </c>
      <c r="K41" t="str" cm="1">
        <f t="array" aca="1" ref="K41" ca="1">RIGHT(INDIRECT("B"&amp;I41),9)</f>
        <v xml:space="preserve"> 0.006274</v>
      </c>
      <c r="L41" t="str" cm="1">
        <f t="array" aca="1" ref="L41" ca="1">RIGHT(INDIRECT("D"&amp;I41+1),9)</f>
        <v xml:space="preserve"> 0.728358</v>
      </c>
      <c r="M41" cm="1">
        <f t="array" aca="1" ref="M41" ca="1">INDIRECT("D"&amp;I41+2)</f>
        <v>1</v>
      </c>
      <c r="N41" t="str" cm="1">
        <f t="array" aca="1" ref="N41" ca="1">INDIRECT(IF(H41=2,"E","B")&amp;I41+H41)</f>
        <v xml:space="preserve"> 'Koc']</v>
      </c>
      <c r="P41">
        <f t="shared" si="1"/>
        <v>39</v>
      </c>
      <c r="Q41" s="6" t="str">
        <f t="shared" ca="1" si="5"/>
        <v>Koc</v>
      </c>
      <c r="R41">
        <f t="shared" ca="1" si="2"/>
        <v>6.2740000000000001E-3</v>
      </c>
      <c r="S41">
        <f t="shared" ca="1" si="2"/>
        <v>0.72835799999999995</v>
      </c>
      <c r="T41">
        <f t="shared" ca="1" si="3"/>
        <v>1</v>
      </c>
      <c r="U41">
        <f t="shared" ca="1" si="9"/>
        <v>-5.9892000000000001E-2</v>
      </c>
      <c r="V41">
        <f t="shared" ca="1" si="9"/>
        <v>-5.7939041664000004E-2</v>
      </c>
    </row>
    <row r="42" spans="2:22">
      <c r="B42" s="1" t="s">
        <v>21</v>
      </c>
      <c r="C42" t="s">
        <v>22</v>
      </c>
      <c r="D42" t="s">
        <v>566</v>
      </c>
      <c r="G42">
        <f t="shared" si="7"/>
        <v>3</v>
      </c>
      <c r="H42">
        <v>3</v>
      </c>
      <c r="I42">
        <f t="shared" si="4"/>
        <v>142</v>
      </c>
      <c r="J42">
        <f t="shared" si="0"/>
        <v>40</v>
      </c>
      <c r="K42" t="str" cm="1">
        <f t="array" aca="1" ref="K42" ca="1">RIGHT(INDIRECT("B"&amp;I42),9)</f>
        <v xml:space="preserve"> 0.006274</v>
      </c>
      <c r="L42" t="str" cm="1">
        <f t="array" aca="1" ref="L42" ca="1">RIGHT(INDIRECT("D"&amp;I42+1),9)</f>
        <v xml:space="preserve"> 0.728358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       'froot_tip']</v>
      </c>
      <c r="P42">
        <f t="shared" si="1"/>
        <v>40</v>
      </c>
      <c r="Q42" s="6" t="str">
        <f t="shared" ca="1" si="5"/>
        <v>froot_tip</v>
      </c>
      <c r="R42">
        <f t="shared" ca="1" si="2"/>
        <v>6.2740000000000001E-3</v>
      </c>
      <c r="S42">
        <f t="shared" ca="1" si="2"/>
        <v>0.72835799999999995</v>
      </c>
      <c r="T42">
        <f t="shared" ca="1" si="3"/>
        <v>-1</v>
      </c>
      <c r="U42">
        <f t="shared" ca="1" si="9"/>
        <v>0</v>
      </c>
      <c r="V42">
        <f t="shared" ca="1" si="9"/>
        <v>0</v>
      </c>
    </row>
    <row r="43" spans="2:22">
      <c r="B43" s="1" t="s">
        <v>24</v>
      </c>
      <c r="C43" t="s">
        <v>22</v>
      </c>
      <c r="D43">
        <v>1</v>
      </c>
      <c r="G43">
        <f t="shared" si="7"/>
        <v>4</v>
      </c>
      <c r="H43">
        <v>3</v>
      </c>
      <c r="I43">
        <f t="shared" si="4"/>
        <v>146</v>
      </c>
      <c r="J43">
        <f t="shared" si="0"/>
        <v>41</v>
      </c>
      <c r="K43" t="str" cm="1">
        <f t="array" aca="1" ref="K43" ca="1">RIGHT(INDIRECT("B"&amp;I43),9)</f>
        <v xml:space="preserve"> 0.009434</v>
      </c>
      <c r="L43" t="str" cm="1">
        <f t="array" aca="1" ref="L43" ca="1">RIGHT(INDIRECT("D"&amp;I43+1),9)</f>
        <v xml:space="preserve"> 0.725197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       'AF_soil']</v>
      </c>
      <c r="P43">
        <f t="shared" si="1"/>
        <v>41</v>
      </c>
      <c r="Q43" s="6" t="str">
        <f t="shared" ca="1" si="5"/>
        <v>AF_soil</v>
      </c>
      <c r="R43">
        <f t="shared" ca="1" si="2"/>
        <v>9.4339999999999997E-3</v>
      </c>
      <c r="S43">
        <f t="shared" ca="1" si="2"/>
        <v>0.72519699999999998</v>
      </c>
      <c r="T43">
        <f t="shared" ca="1" si="3"/>
        <v>-1</v>
      </c>
      <c r="U43">
        <f t="shared" ca="1" si="9"/>
        <v>-4.7399999999999994E-3</v>
      </c>
      <c r="V43">
        <f t="shared" ca="1" si="9"/>
        <v>2.2474709999999781E-5</v>
      </c>
    </row>
    <row r="44" spans="2:22">
      <c r="B44" s="1" t="s">
        <v>83</v>
      </c>
      <c r="G44">
        <f t="shared" si="7"/>
        <v>4</v>
      </c>
      <c r="H44">
        <v>2</v>
      </c>
      <c r="I44">
        <f t="shared" si="4"/>
        <v>150</v>
      </c>
      <c r="J44">
        <f t="shared" si="0"/>
        <v>42</v>
      </c>
      <c r="K44" t="str" cm="1">
        <f t="array" aca="1" ref="K44" ca="1">RIGHT(INDIRECT("B"&amp;I44),9)</f>
        <v xml:space="preserve">  0.01899</v>
      </c>
      <c r="L44" t="str" cm="1">
        <f t="array" aca="1" ref="L44" ca="1">RIGHT(INDIRECT("D"&amp;I44+1),9)</f>
        <v xml:space="preserve"> 0.733276</v>
      </c>
      <c r="M44" cm="1">
        <f t="array" aca="1" ref="M44" ca="1">INDIRECT("D"&amp;I44+2)</f>
        <v>1</v>
      </c>
      <c r="N44" t="str" cm="1">
        <f t="array" aca="1" ref="N44" ca="1">INDIRECT(IF(H44=2,"E","B")&amp;I44+H44)</f>
        <v xml:space="preserve"> 'Sfc']</v>
      </c>
      <c r="P44">
        <f t="shared" si="1"/>
        <v>42</v>
      </c>
      <c r="Q44" s="6" t="str">
        <f t="shared" ca="1" si="5"/>
        <v>Sfc</v>
      </c>
      <c r="R44">
        <f t="shared" ca="1" si="2"/>
        <v>1.899E-2</v>
      </c>
      <c r="S44">
        <f t="shared" ca="1" si="2"/>
        <v>0.73327600000000004</v>
      </c>
      <c r="T44">
        <f t="shared" ca="1" si="3"/>
        <v>1</v>
      </c>
      <c r="U44">
        <f t="shared" ca="1" si="9"/>
        <v>1.4334000000000001E-2</v>
      </c>
      <c r="V44">
        <f t="shared" ca="1" si="9"/>
        <v>1.7370657900000127E-4</v>
      </c>
    </row>
    <row r="45" spans="2:22">
      <c r="B45" s="1" t="s">
        <v>548</v>
      </c>
      <c r="G45">
        <f t="shared" si="7"/>
        <v>3</v>
      </c>
      <c r="H45">
        <v>3</v>
      </c>
      <c r="I45">
        <f t="shared" si="4"/>
        <v>153</v>
      </c>
      <c r="J45">
        <f t="shared" si="0"/>
        <v>43</v>
      </c>
      <c r="K45" t="str" cm="1">
        <f t="array" aca="1" ref="K45" ca="1">RIGHT(INDIRECT("B"&amp;I45),9)</f>
        <v xml:space="preserve">  0.01899</v>
      </c>
      <c r="L45" t="str" cm="1">
        <f t="array" aca="1" ref="L45" ca="1">RIGHT(INDIRECT("D"&amp;I45+1),9)</f>
        <v xml:space="preserve"> 0.733236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       'OHConc']</v>
      </c>
      <c r="P45">
        <f t="shared" si="1"/>
        <v>43</v>
      </c>
      <c r="Q45" s="6" t="str">
        <f t="shared" ca="1" si="5"/>
        <v>OHConc</v>
      </c>
      <c r="R45">
        <f t="shared" ca="1" si="2"/>
        <v>1.899E-2</v>
      </c>
      <c r="S45">
        <f t="shared" ca="1" si="2"/>
        <v>0.733236</v>
      </c>
      <c r="T45">
        <f t="shared" ca="1" si="3"/>
        <v>-1</v>
      </c>
      <c r="U45">
        <f t="shared" ca="1" si="9"/>
        <v>0</v>
      </c>
      <c r="V45">
        <f t="shared" ca="1" si="9"/>
        <v>0</v>
      </c>
    </row>
    <row r="46" spans="2:22">
      <c r="B46" s="1" t="s">
        <v>21</v>
      </c>
      <c r="C46" t="s">
        <v>22</v>
      </c>
      <c r="D46" t="s">
        <v>566</v>
      </c>
      <c r="G46">
        <f t="shared" si="7"/>
        <v>4</v>
      </c>
      <c r="H46">
        <v>2</v>
      </c>
      <c r="I46">
        <f t="shared" si="4"/>
        <v>157</v>
      </c>
      <c r="J46">
        <f t="shared" si="0"/>
        <v>44</v>
      </c>
      <c r="K46" t="str" cm="1">
        <f t="array" aca="1" ref="K46" ca="1">RIGHT(INDIRECT("B"&amp;I46),9)</f>
        <v xml:space="preserve">  0.01899</v>
      </c>
      <c r="L46" t="str" cm="1">
        <f t="array" aca="1" ref="L46" ca="1">RIGHT(INDIRECT("D"&amp;I46+1),9)</f>
        <v xml:space="preserve"> 0.733236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'U42']</v>
      </c>
      <c r="P46">
        <f t="shared" si="1"/>
        <v>44</v>
      </c>
      <c r="Q46" s="6" t="str">
        <f t="shared" ca="1" si="5"/>
        <v>U42</v>
      </c>
      <c r="R46">
        <f t="shared" ca="1" si="2"/>
        <v>1.899E-2</v>
      </c>
      <c r="S46">
        <f t="shared" ca="1" si="2"/>
        <v>0.733236</v>
      </c>
      <c r="T46">
        <f t="shared" ca="1" si="3"/>
        <v>1</v>
      </c>
      <c r="U46">
        <f t="shared" ca="1" si="9"/>
        <v>0</v>
      </c>
      <c r="V46">
        <f t="shared" ca="1" si="9"/>
        <v>0</v>
      </c>
    </row>
    <row r="47" spans="2:22">
      <c r="B47" s="1" t="s">
        <v>24</v>
      </c>
      <c r="C47" t="s">
        <v>22</v>
      </c>
      <c r="D47">
        <v>1</v>
      </c>
      <c r="G47">
        <f t="shared" si="7"/>
        <v>3</v>
      </c>
      <c r="H47">
        <v>3</v>
      </c>
      <c r="I47">
        <f t="shared" si="4"/>
        <v>160</v>
      </c>
      <c r="J47">
        <f t="shared" si="0"/>
        <v>45</v>
      </c>
      <c r="K47" t="str" cm="1">
        <f t="array" aca="1" ref="K47" ca="1">RIGHT(INDIRECT("B"&amp;I47),9)</f>
        <v xml:space="preserve"> 0.018562</v>
      </c>
      <c r="L47" t="str" cm="1">
        <f t="array" aca="1" ref="L47" ca="1">RIGHT(INDIRECT("D"&amp;I47+1),9)</f>
        <v xml:space="preserve"> 0.733665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       'alpha']</v>
      </c>
      <c r="P47">
        <f t="shared" si="1"/>
        <v>45</v>
      </c>
      <c r="Q47" s="6" t="str">
        <f t="shared" ca="1" si="5"/>
        <v>alpha</v>
      </c>
      <c r="R47">
        <f t="shared" ca="1" si="2"/>
        <v>1.8561999999999999E-2</v>
      </c>
      <c r="S47">
        <f t="shared" ca="1" si="2"/>
        <v>0.73366500000000001</v>
      </c>
      <c r="T47">
        <f t="shared" ca="1" si="3"/>
        <v>-1</v>
      </c>
      <c r="U47">
        <f t="shared" ca="1" si="9"/>
        <v>6.4200000000000194E-4</v>
      </c>
      <c r="V47">
        <f t="shared" ca="1" si="9"/>
        <v>4.1312700000001352E-7</v>
      </c>
    </row>
    <row r="48" spans="2:22">
      <c r="B48" s="1" t="s">
        <v>48</v>
      </c>
      <c r="G48">
        <f t="shared" si="7"/>
        <v>4</v>
      </c>
      <c r="H48">
        <v>2</v>
      </c>
      <c r="I48">
        <f t="shared" si="4"/>
        <v>164</v>
      </c>
      <c r="J48">
        <f t="shared" si="0"/>
        <v>46</v>
      </c>
      <c r="K48" t="str" cm="1">
        <f t="array" aca="1" ref="K48" ca="1">RIGHT(INDIRECT("B"&amp;I48),9)</f>
        <v xml:space="preserve"> 0.018562</v>
      </c>
      <c r="L48" t="str" cm="1">
        <f t="array" aca="1" ref="L48" ca="1">RIGHT(INDIRECT("D"&amp;I48+1),9)</f>
        <v xml:space="preserve"> 0.733665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'Rlf']</v>
      </c>
      <c r="P48">
        <f t="shared" si="1"/>
        <v>46</v>
      </c>
      <c r="Q48" s="6" t="str">
        <f t="shared" ca="1" si="5"/>
        <v>Rlf</v>
      </c>
      <c r="R48">
        <f t="shared" ca="1" si="2"/>
        <v>1.8561999999999999E-2</v>
      </c>
      <c r="S48">
        <f t="shared" ca="1" si="2"/>
        <v>0.73366500000000001</v>
      </c>
      <c r="T48">
        <f t="shared" ca="1" si="3"/>
        <v>1</v>
      </c>
      <c r="U48">
        <f t="shared" ca="1" si="9"/>
        <v>0</v>
      </c>
      <c r="V48">
        <f t="shared" ca="1" si="9"/>
        <v>0</v>
      </c>
    </row>
    <row r="49" spans="2:22">
      <c r="B49" s="1" t="s">
        <v>549</v>
      </c>
      <c r="G49">
        <f t="shared" si="7"/>
        <v>3</v>
      </c>
      <c r="H49">
        <v>3</v>
      </c>
      <c r="I49">
        <f t="shared" si="4"/>
        <v>167</v>
      </c>
      <c r="J49">
        <f t="shared" si="0"/>
        <v>47</v>
      </c>
      <c r="K49" t="str" cm="1">
        <f t="array" aca="1" ref="K49" ca="1">RIGHT(INDIRECT("B"&amp;I49),9)</f>
        <v xml:space="preserve"> 0.018562</v>
      </c>
      <c r="L49" t="str" cm="1">
        <f t="array" aca="1" ref="L49" ca="1">RIGHT(INDIRECT("D"&amp;I49+1),9)</f>
        <v xml:space="preserve"> 0.733665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       'kcw']</v>
      </c>
      <c r="P49">
        <f t="shared" si="1"/>
        <v>47</v>
      </c>
      <c r="Q49" s="6" t="str">
        <f t="shared" ca="1" si="5"/>
        <v>kcw</v>
      </c>
      <c r="R49">
        <f t="shared" ca="1" si="2"/>
        <v>1.8561999999999999E-2</v>
      </c>
      <c r="S49">
        <f t="shared" ca="1" si="2"/>
        <v>0.73366500000000001</v>
      </c>
      <c r="T49">
        <f t="shared" ca="1" si="3"/>
        <v>-1</v>
      </c>
      <c r="U49">
        <f t="shared" ca="1" si="9"/>
        <v>0</v>
      </c>
      <c r="V49">
        <f t="shared" ca="1" si="9"/>
        <v>0</v>
      </c>
    </row>
    <row r="50" spans="2:22">
      <c r="B50" s="1" t="s">
        <v>21</v>
      </c>
      <c r="C50" t="s">
        <v>22</v>
      </c>
      <c r="D50" t="s">
        <v>567</v>
      </c>
      <c r="G50">
        <f t="shared" si="7"/>
        <v>4</v>
      </c>
      <c r="H50">
        <v>3</v>
      </c>
      <c r="I50">
        <f t="shared" si="4"/>
        <v>171</v>
      </c>
      <c r="J50">
        <f t="shared" si="0"/>
        <v>48</v>
      </c>
      <c r="K50" t="str" cm="1">
        <f t="array" aca="1" ref="K50" ca="1">RIGHT(INDIRECT("B"&amp;I50),9)</f>
        <v xml:space="preserve"> 0.018562</v>
      </c>
      <c r="L50" t="str" cm="1">
        <f t="array" aca="1" ref="L50" ca="1">RIGHT(INDIRECT("D"&amp;I50+1),9)</f>
        <v xml:space="preserve">   0.7335</v>
      </c>
      <c r="M50" cm="1">
        <f t="array" aca="1" ref="M50" ca="1">INDIRECT("D"&amp;I50+2)</f>
        <v>1</v>
      </c>
      <c r="N50" t="str" cm="1">
        <f t="array" aca="1" ref="N50" ca="1">INDIRECT(IF(H50=2,"E","B")&amp;I50+H50)</f>
        <v xml:space="preserve">        'SoilHL']</v>
      </c>
      <c r="P50">
        <f t="shared" si="1"/>
        <v>48</v>
      </c>
      <c r="Q50" s="6" t="str">
        <f t="shared" ca="1" si="5"/>
        <v>SoilHL</v>
      </c>
      <c r="R50">
        <f t="shared" ca="1" si="2"/>
        <v>1.8561999999999999E-2</v>
      </c>
      <c r="S50">
        <f t="shared" ca="1" si="2"/>
        <v>0.73350000000000004</v>
      </c>
      <c r="T50">
        <f t="shared" ca="1" si="3"/>
        <v>1</v>
      </c>
      <c r="U50">
        <f t="shared" ca="1" si="9"/>
        <v>0</v>
      </c>
      <c r="V50">
        <f t="shared" ca="1" si="9"/>
        <v>0</v>
      </c>
    </row>
    <row r="51" spans="2:22">
      <c r="B51" s="1" t="s">
        <v>24</v>
      </c>
      <c r="C51" t="s">
        <v>22</v>
      </c>
      <c r="D51">
        <v>-1</v>
      </c>
      <c r="G51">
        <f t="shared" si="7"/>
        <v>4</v>
      </c>
      <c r="H51">
        <v>3</v>
      </c>
      <c r="I51">
        <f t="shared" si="4"/>
        <v>175</v>
      </c>
      <c r="J51">
        <f t="shared" si="0"/>
        <v>49</v>
      </c>
      <c r="K51" t="str" cm="1">
        <f t="array" aca="1" ref="K51" ca="1">RIGHT(INDIRECT("B"&amp;I51),9)</f>
        <v xml:space="preserve"> 0.018562</v>
      </c>
      <c r="L51" t="str" cm="1">
        <f t="array" aca="1" ref="L51" ca="1">RIGHT(INDIRECT("D"&amp;I51+1),9)</f>
        <v xml:space="preserve">   0.7335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       'VFroot']</v>
      </c>
      <c r="P51">
        <f t="shared" si="1"/>
        <v>49</v>
      </c>
      <c r="Q51" s="6" t="str">
        <f t="shared" ca="1" si="5"/>
        <v>VFroot</v>
      </c>
      <c r="R51">
        <f t="shared" ca="1" si="2"/>
        <v>1.8561999999999999E-2</v>
      </c>
      <c r="S51">
        <f t="shared" ca="1" si="2"/>
        <v>0.73350000000000004</v>
      </c>
      <c r="T51">
        <f t="shared" ca="1" si="3"/>
        <v>-1</v>
      </c>
      <c r="U51">
        <f t="shared" ca="1" si="9"/>
        <v>0</v>
      </c>
      <c r="V51">
        <f t="shared" ca="1" si="9"/>
        <v>0</v>
      </c>
    </row>
    <row r="52" spans="2:22">
      <c r="B52" s="1" t="s">
        <v>67</v>
      </c>
      <c r="G52">
        <f t="shared" si="7"/>
        <v>4</v>
      </c>
      <c r="H52">
        <v>3</v>
      </c>
      <c r="I52">
        <f t="shared" si="4"/>
        <v>179</v>
      </c>
      <c r="J52">
        <f t="shared" si="0"/>
        <v>50</v>
      </c>
      <c r="K52" t="str" cm="1">
        <f t="array" aca="1" ref="K52" ca="1">RIGHT(INDIRECT("B"&amp;I52),9)</f>
        <v xml:space="preserve"> 0.018562</v>
      </c>
      <c r="L52" t="str" cm="1">
        <f t="array" aca="1" ref="L52" ca="1">RIGHT(INDIRECT("D"&amp;I52+1),9)</f>
        <v xml:space="preserve">   0.7335</v>
      </c>
      <c r="M52" cm="1">
        <f t="array" aca="1" ref="M52" ca="1">INDIRECT("D"&amp;I52+2)</f>
        <v>-1</v>
      </c>
      <c r="N52" t="str" cm="1">
        <f t="array" aca="1" ref="N52" ca="1">INDIRECT(IF(H52=2,"E","B")&amp;I52+H52)</f>
        <v xml:space="preserve">        'If_sw']</v>
      </c>
      <c r="P52">
        <f t="shared" si="1"/>
        <v>50</v>
      </c>
      <c r="Q52" s="6" t="str">
        <f t="shared" ca="1" si="5"/>
        <v>If_sw</v>
      </c>
      <c r="R52">
        <f t="shared" ca="1" si="2"/>
        <v>1.8561999999999999E-2</v>
      </c>
      <c r="S52">
        <f t="shared" ca="1" si="2"/>
        <v>0.73350000000000004</v>
      </c>
      <c r="T52">
        <f t="shared" ca="1" si="3"/>
        <v>-1</v>
      </c>
      <c r="U52">
        <f t="shared" ca="1" si="9"/>
        <v>0</v>
      </c>
      <c r="V52">
        <f t="shared" ca="1" si="9"/>
        <v>0</v>
      </c>
    </row>
    <row r="53" spans="2:22">
      <c r="B53" s="1" t="s">
        <v>549</v>
      </c>
      <c r="G53">
        <f t="shared" si="7"/>
        <v>4</v>
      </c>
      <c r="H53">
        <v>3</v>
      </c>
      <c r="I53">
        <f t="shared" si="4"/>
        <v>183</v>
      </c>
      <c r="J53">
        <f t="shared" si="0"/>
        <v>51</v>
      </c>
      <c r="K53" t="str" cm="1">
        <f t="array" aca="1" ref="K53" ca="1">RIGHT(INDIRECT("B"&amp;I53),9)</f>
        <v xml:space="preserve"> 0.018561</v>
      </c>
      <c r="L53" t="str" cm="1">
        <f t="array" aca="1" ref="L53" ca="1">RIGHT(INDIRECT("D"&amp;I53+1),9)</f>
        <v xml:space="preserve">   0.7335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       'Beta']</v>
      </c>
      <c r="P53">
        <f t="shared" si="1"/>
        <v>51</v>
      </c>
      <c r="Q53" s="6" t="str">
        <f t="shared" ca="1" si="5"/>
        <v>Beta</v>
      </c>
      <c r="R53">
        <f t="shared" ca="1" si="2"/>
        <v>1.8561000000000001E-2</v>
      </c>
      <c r="S53">
        <f t="shared" ca="1" si="2"/>
        <v>0.73350000000000004</v>
      </c>
      <c r="T53">
        <f t="shared" ca="1" si="3"/>
        <v>1</v>
      </c>
      <c r="U53">
        <f t="shared" ref="U53:V59" ca="1" si="10">T53*(R53-R52)/(2/3)</f>
        <v>-1.499999999996296E-6</v>
      </c>
      <c r="V53">
        <f t="shared" ca="1" si="10"/>
        <v>0</v>
      </c>
    </row>
    <row r="54" spans="2:22">
      <c r="B54" s="1" t="s">
        <v>21</v>
      </c>
      <c r="C54" t="s">
        <v>22</v>
      </c>
      <c r="D54" t="s">
        <v>567</v>
      </c>
      <c r="G54">
        <f t="shared" si="7"/>
        <v>4</v>
      </c>
      <c r="H54">
        <v>2</v>
      </c>
      <c r="I54">
        <f t="shared" si="4"/>
        <v>187</v>
      </c>
      <c r="J54">
        <f t="shared" si="0"/>
        <v>52</v>
      </c>
      <c r="K54" t="str" cm="1">
        <f t="array" aca="1" ref="K54" ca="1">RIGHT(INDIRECT("B"&amp;I54),9)</f>
        <v xml:space="preserve"> 0.018561</v>
      </c>
      <c r="L54" t="str" cm="1">
        <f t="array" aca="1" ref="L54" ca="1">RIGHT(INDIRECT("D"&amp;I54+1),9)</f>
        <v xml:space="preserve">   0.7335</v>
      </c>
      <c r="M54" cm="1">
        <f t="array" aca="1" ref="M54" ca="1">INDIRECT("D"&amp;I54+2)</f>
        <v>1</v>
      </c>
      <c r="N54" t="str" cm="1">
        <f t="array" aca="1" ref="N54" ca="1">INDIRECT(IF(H54=2,"E","B")&amp;I54+H54)</f>
        <v xml:space="preserve"> 'Kn2']</v>
      </c>
      <c r="P54">
        <f t="shared" si="1"/>
        <v>52</v>
      </c>
      <c r="Q54" s="6" t="str">
        <f t="shared" ca="1" si="5"/>
        <v>Kn2</v>
      </c>
      <c r="R54">
        <f t="shared" ca="1" si="2"/>
        <v>1.8561000000000001E-2</v>
      </c>
      <c r="S54">
        <f t="shared" ca="1" si="2"/>
        <v>0.73350000000000004</v>
      </c>
      <c r="T54">
        <f t="shared" ca="1" si="3"/>
        <v>1</v>
      </c>
      <c r="U54">
        <f t="shared" ca="1" si="10"/>
        <v>0</v>
      </c>
      <c r="V54">
        <f t="shared" ca="1" si="10"/>
        <v>0</v>
      </c>
    </row>
    <row r="55" spans="2:22">
      <c r="B55" s="1" t="s">
        <v>24</v>
      </c>
      <c r="C55" t="s">
        <v>22</v>
      </c>
      <c r="D55">
        <v>-1</v>
      </c>
      <c r="G55">
        <f t="shared" si="7"/>
        <v>3</v>
      </c>
      <c r="H55">
        <v>3</v>
      </c>
      <c r="I55">
        <f t="shared" si="4"/>
        <v>190</v>
      </c>
      <c r="J55">
        <f t="shared" si="0"/>
        <v>53</v>
      </c>
      <c r="K55" t="str" cm="1">
        <f t="array" aca="1" ref="K55" ca="1">RIGHT(INDIRECT("B"&amp;I55),9)</f>
        <v xml:space="preserve"> 0.018561</v>
      </c>
      <c r="L55" t="str" cm="1">
        <f t="array" aca="1" ref="L55" ca="1">RIGHT(INDIRECT("D"&amp;I55+1),9)</f>
        <v xml:space="preserve"> 0.733501</v>
      </c>
      <c r="M55" cm="1">
        <f t="array" aca="1" ref="M55" ca="1">INDIRECT("D"&amp;I55+2)</f>
        <v>-1</v>
      </c>
      <c r="N55" t="str" cm="1">
        <f t="array" aca="1" ref="N55" ca="1">INDIRECT(IF(H55=2,"E","B")&amp;I55+H55)</f>
        <v xml:space="preserve">        'Urx']</v>
      </c>
      <c r="P55">
        <f t="shared" si="1"/>
        <v>53</v>
      </c>
      <c r="Q55" s="6" t="str">
        <f t="shared" ca="1" si="5"/>
        <v>Urx</v>
      </c>
      <c r="R55">
        <f t="shared" ca="1" si="2"/>
        <v>1.8561000000000001E-2</v>
      </c>
      <c r="S55">
        <f t="shared" ca="1" si="2"/>
        <v>0.73350099999999996</v>
      </c>
      <c r="T55">
        <f t="shared" ca="1" si="3"/>
        <v>-1</v>
      </c>
      <c r="U55">
        <f t="shared" ca="1" si="10"/>
        <v>0</v>
      </c>
      <c r="V55">
        <f t="shared" ca="1" si="10"/>
        <v>0</v>
      </c>
    </row>
    <row r="56" spans="2:22">
      <c r="B56" s="1" t="s">
        <v>131</v>
      </c>
      <c r="G56">
        <f t="shared" si="7"/>
        <v>4</v>
      </c>
      <c r="H56">
        <v>3</v>
      </c>
      <c r="I56">
        <f t="shared" si="4"/>
        <v>194</v>
      </c>
      <c r="J56">
        <f t="shared" si="0"/>
        <v>54</v>
      </c>
      <c r="K56" t="str" cm="1">
        <f t="array" aca="1" ref="K56" ca="1">RIGHT(INDIRECT("B"&amp;I56),9)</f>
        <v xml:space="preserve"> 0.125313</v>
      </c>
      <c r="L56" t="str" cm="1">
        <f t="array" aca="1" ref="L56" ca="1">RIGHT(INDIRECT("D"&amp;I56+1),9)</f>
        <v xml:space="preserve"> 0.874388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       'thetam']</v>
      </c>
      <c r="P56">
        <f t="shared" si="1"/>
        <v>54</v>
      </c>
      <c r="Q56" s="6" t="str">
        <f t="shared" ca="1" si="5"/>
        <v>thetam</v>
      </c>
      <c r="R56">
        <f t="shared" ca="1" si="2"/>
        <v>0.12531300000000001</v>
      </c>
      <c r="S56">
        <f t="shared" ca="1" si="2"/>
        <v>0.87438800000000005</v>
      </c>
      <c r="T56">
        <f t="shared" ca="1" si="3"/>
        <v>1</v>
      </c>
      <c r="U56">
        <f t="shared" ca="1" si="10"/>
        <v>0.16012800000000002</v>
      </c>
      <c r="V56">
        <f t="shared" ca="1" si="10"/>
        <v>3.3839930304000031E-2</v>
      </c>
    </row>
    <row r="57" spans="2:22">
      <c r="B57" s="1" t="s">
        <v>550</v>
      </c>
      <c r="G57">
        <f t="shared" si="7"/>
        <v>4</v>
      </c>
      <c r="H57">
        <v>2</v>
      </c>
      <c r="I57">
        <f t="shared" si="4"/>
        <v>198</v>
      </c>
      <c r="J57">
        <f t="shared" si="0"/>
        <v>55</v>
      </c>
      <c r="K57" t="str" cm="1">
        <f t="array" aca="1" ref="K57" ca="1">RIGHT(INDIRECT("B"&amp;I57),9)</f>
        <v xml:space="preserve"> 0.126097</v>
      </c>
      <c r="L57" t="str" cm="1">
        <f t="array" aca="1" ref="L57" ca="1">RIGHT(INDIRECT("D"&amp;I57+1),9)</f>
        <v xml:space="preserve"> 0.873605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'Kn']</v>
      </c>
      <c r="P57">
        <f t="shared" si="1"/>
        <v>55</v>
      </c>
      <c r="Q57" s="6" t="str">
        <f t="shared" ca="1" si="5"/>
        <v>Kn</v>
      </c>
      <c r="R57">
        <f t="shared" ca="1" si="2"/>
        <v>0.12609699999999999</v>
      </c>
      <c r="S57">
        <f t="shared" ca="1" si="2"/>
        <v>0.87360499999999996</v>
      </c>
      <c r="T57">
        <f t="shared" ca="1" si="3"/>
        <v>-1</v>
      </c>
      <c r="U57">
        <f t="shared" ca="1" si="10"/>
        <v>-1.1759999999999687E-3</v>
      </c>
      <c r="V57">
        <f t="shared" ca="1" si="10"/>
        <v>1.3812120000001206E-6</v>
      </c>
    </row>
    <row r="58" spans="2:22">
      <c r="B58" s="1" t="s">
        <v>21</v>
      </c>
      <c r="C58" t="s">
        <v>22</v>
      </c>
      <c r="D58" t="s">
        <v>568</v>
      </c>
      <c r="G58">
        <f t="shared" si="7"/>
        <v>3</v>
      </c>
      <c r="H58">
        <v>3</v>
      </c>
      <c r="I58">
        <f t="shared" si="4"/>
        <v>201</v>
      </c>
      <c r="J58">
        <f t="shared" si="0"/>
        <v>56</v>
      </c>
      <c r="K58" t="str" cm="1">
        <f t="array" aca="1" ref="K58" ca="1">RIGHT(INDIRECT("B"&amp;I58),9)</f>
        <v xml:space="preserve"> 0.126097</v>
      </c>
      <c r="L58" t="str" cm="1">
        <f t="array" aca="1" ref="L58" ca="1">RIGHT(INDIRECT("D"&amp;I58+1),9)</f>
        <v xml:space="preserve"> 0.873605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       'kxw']</v>
      </c>
      <c r="P58">
        <f t="shared" si="1"/>
        <v>56</v>
      </c>
      <c r="Q58" s="6" t="str">
        <f t="shared" ca="1" si="5"/>
        <v>kxw</v>
      </c>
      <c r="R58">
        <f t="shared" ca="1" si="2"/>
        <v>0.12609699999999999</v>
      </c>
      <c r="S58">
        <f t="shared" ca="1" si="2"/>
        <v>0.87360499999999996</v>
      </c>
      <c r="T58">
        <f t="shared" ca="1" si="3"/>
        <v>-1</v>
      </c>
      <c r="U58">
        <f t="shared" ca="1" si="10"/>
        <v>0</v>
      </c>
      <c r="V58">
        <f t="shared" ca="1" si="10"/>
        <v>0</v>
      </c>
    </row>
    <row r="59" spans="2:22">
      <c r="B59" s="1" t="s">
        <v>24</v>
      </c>
      <c r="C59" t="s">
        <v>22</v>
      </c>
      <c r="D59">
        <v>1</v>
      </c>
      <c r="E59" t="s">
        <v>78</v>
      </c>
      <c r="G59">
        <f t="shared" si="7"/>
        <v>4</v>
      </c>
      <c r="H59">
        <v>2</v>
      </c>
      <c r="I59">
        <f t="shared" si="4"/>
        <v>205</v>
      </c>
      <c r="J59">
        <f t="shared" si="0"/>
        <v>57</v>
      </c>
      <c r="K59" t="str" cm="1">
        <f t="array" aca="1" ref="K59" ca="1">RIGHT(INDIRECT("B"&amp;I59),9)</f>
        <v xml:space="preserve"> 0.126097</v>
      </c>
      <c r="L59" t="str" cm="1">
        <f t="array" aca="1" ref="L59" ca="1">RIGHT(INDIRECT("D"&amp;I59+1),9)</f>
        <v xml:space="preserve"> 0.873605</v>
      </c>
      <c r="M59" cm="1">
        <f t="array" aca="1" ref="M59" ca="1">INDIRECT("D"&amp;I59+2)</f>
        <v>-1</v>
      </c>
      <c r="N59" t="str" cm="1">
        <f t="array" aca="1" ref="N59" ca="1">INDIRECT(IF(H59=2,"E","B")&amp;I59+H59)</f>
        <v xml:space="preserve"> 'Ks']]</v>
      </c>
      <c r="P59">
        <f t="shared" si="1"/>
        <v>57</v>
      </c>
      <c r="Q59" s="6" t="str">
        <f t="shared" ca="1" si="5"/>
        <v>Ks</v>
      </c>
      <c r="R59">
        <f t="shared" ca="1" si="2"/>
        <v>0.12609699999999999</v>
      </c>
      <c r="S59">
        <f t="shared" ca="1" si="2"/>
        <v>0.87360499999999996</v>
      </c>
      <c r="T59">
        <f t="shared" ca="1" si="3"/>
        <v>-1</v>
      </c>
      <c r="U59">
        <f t="shared" ca="1" si="10"/>
        <v>0</v>
      </c>
      <c r="V59">
        <f t="shared" ca="1" si="10"/>
        <v>0</v>
      </c>
    </row>
    <row r="60" spans="2:22">
      <c r="B60" s="1" t="s">
        <v>550</v>
      </c>
    </row>
    <row r="61" spans="2:22">
      <c r="B61" s="1" t="s">
        <v>21</v>
      </c>
      <c r="C61" t="s">
        <v>22</v>
      </c>
      <c r="D61" t="s">
        <v>568</v>
      </c>
    </row>
    <row r="62" spans="2:22">
      <c r="B62" s="1" t="s">
        <v>24</v>
      </c>
      <c r="C62" t="s">
        <v>22</v>
      </c>
      <c r="D62">
        <v>1</v>
      </c>
      <c r="E62" t="s">
        <v>84</v>
      </c>
    </row>
    <row r="63" spans="2:22">
      <c r="B63" s="1" t="s">
        <v>550</v>
      </c>
    </row>
    <row r="64" spans="2:22">
      <c r="B64" s="1" t="s">
        <v>21</v>
      </c>
      <c r="C64" t="s">
        <v>22</v>
      </c>
      <c r="D64" t="s">
        <v>568</v>
      </c>
    </row>
    <row r="65" spans="2:4">
      <c r="B65" s="1" t="s">
        <v>24</v>
      </c>
      <c r="C65" t="s">
        <v>22</v>
      </c>
      <c r="D65">
        <v>-1</v>
      </c>
    </row>
    <row r="66" spans="2:4">
      <c r="B66" s="1" t="s">
        <v>47</v>
      </c>
    </row>
    <row r="67" spans="2:4">
      <c r="B67" s="1" t="s">
        <v>551</v>
      </c>
    </row>
    <row r="68" spans="2:4">
      <c r="B68" s="1" t="s">
        <v>21</v>
      </c>
      <c r="C68" t="s">
        <v>22</v>
      </c>
      <c r="D68" t="s">
        <v>569</v>
      </c>
    </row>
    <row r="69" spans="2:4">
      <c r="B69" s="1" t="s">
        <v>24</v>
      </c>
      <c r="C69" t="s">
        <v>22</v>
      </c>
      <c r="D69">
        <v>1</v>
      </c>
    </row>
    <row r="70" spans="2:4">
      <c r="B70" s="1" t="s">
        <v>30</v>
      </c>
    </row>
    <row r="71" spans="2:4">
      <c r="B71" s="1" t="s">
        <v>551</v>
      </c>
    </row>
    <row r="72" spans="2:4">
      <c r="B72" s="1" t="s">
        <v>21</v>
      </c>
      <c r="C72" t="s">
        <v>22</v>
      </c>
      <c r="D72" t="s">
        <v>569</v>
      </c>
    </row>
    <row r="73" spans="2:4">
      <c r="B73" s="1" t="s">
        <v>24</v>
      </c>
      <c r="C73" t="s">
        <v>22</v>
      </c>
      <c r="D73">
        <v>1</v>
      </c>
    </row>
    <row r="74" spans="2:4">
      <c r="B74" s="1" t="s">
        <v>37</v>
      </c>
    </row>
    <row r="75" spans="2:4">
      <c r="B75" s="1" t="s">
        <v>552</v>
      </c>
    </row>
    <row r="76" spans="2:4">
      <c r="B76" s="1" t="s">
        <v>21</v>
      </c>
      <c r="C76" t="s">
        <v>22</v>
      </c>
      <c r="D76" t="s">
        <v>570</v>
      </c>
    </row>
    <row r="77" spans="2:4">
      <c r="B77" s="1" t="s">
        <v>24</v>
      </c>
      <c r="C77" t="s">
        <v>22</v>
      </c>
      <c r="D77">
        <v>-1</v>
      </c>
    </row>
    <row r="78" spans="2:4">
      <c r="B78" s="1" t="s">
        <v>73</v>
      </c>
    </row>
    <row r="79" spans="2:4">
      <c r="B79" s="1" t="s">
        <v>553</v>
      </c>
    </row>
    <row r="80" spans="2:4">
      <c r="B80" s="1" t="s">
        <v>21</v>
      </c>
      <c r="C80" t="s">
        <v>22</v>
      </c>
      <c r="D80" t="s">
        <v>571</v>
      </c>
    </row>
    <row r="81" spans="2:5">
      <c r="B81" s="1" t="s">
        <v>24</v>
      </c>
      <c r="C81" t="s">
        <v>22</v>
      </c>
      <c r="D81">
        <v>1</v>
      </c>
      <c r="E81" t="s">
        <v>81</v>
      </c>
    </row>
    <row r="82" spans="2:5">
      <c r="B82" s="1" t="s">
        <v>554</v>
      </c>
    </row>
    <row r="83" spans="2:5">
      <c r="B83" s="1" t="s">
        <v>21</v>
      </c>
      <c r="C83" t="s">
        <v>22</v>
      </c>
      <c r="D83" t="s">
        <v>572</v>
      </c>
    </row>
    <row r="84" spans="2:5">
      <c r="B84" s="1" t="s">
        <v>24</v>
      </c>
      <c r="C84" t="s">
        <v>22</v>
      </c>
      <c r="D84">
        <v>-1</v>
      </c>
      <c r="E84" t="s">
        <v>135</v>
      </c>
    </row>
    <row r="85" spans="2:5">
      <c r="B85" s="1" t="s">
        <v>554</v>
      </c>
    </row>
    <row r="86" spans="2:5">
      <c r="B86" s="1" t="s">
        <v>21</v>
      </c>
      <c r="C86" t="s">
        <v>22</v>
      </c>
      <c r="D86" t="s">
        <v>572</v>
      </c>
    </row>
    <row r="87" spans="2:5">
      <c r="B87" s="1" t="s">
        <v>24</v>
      </c>
      <c r="C87" t="s">
        <v>22</v>
      </c>
      <c r="D87">
        <v>-1</v>
      </c>
    </row>
    <row r="88" spans="2:5">
      <c r="B88" s="1" t="s">
        <v>199</v>
      </c>
    </row>
    <row r="89" spans="2:5">
      <c r="B89" s="1" t="s">
        <v>554</v>
      </c>
    </row>
    <row r="90" spans="2:5">
      <c r="B90" s="1" t="s">
        <v>21</v>
      </c>
      <c r="C90" t="s">
        <v>22</v>
      </c>
      <c r="D90" t="s">
        <v>572</v>
      </c>
    </row>
    <row r="91" spans="2:5">
      <c r="B91" s="1" t="s">
        <v>24</v>
      </c>
      <c r="C91" t="s">
        <v>22</v>
      </c>
      <c r="D91">
        <v>-1</v>
      </c>
    </row>
    <row r="92" spans="2:5">
      <c r="B92" s="1" t="s">
        <v>54</v>
      </c>
    </row>
    <row r="93" spans="2:5">
      <c r="B93" s="1" t="s">
        <v>554</v>
      </c>
    </row>
    <row r="94" spans="2:5">
      <c r="B94" s="1" t="s">
        <v>21</v>
      </c>
      <c r="C94" t="s">
        <v>22</v>
      </c>
      <c r="D94" t="s">
        <v>572</v>
      </c>
    </row>
    <row r="95" spans="2:5">
      <c r="B95" s="1" t="s">
        <v>24</v>
      </c>
      <c r="C95" t="s">
        <v>22</v>
      </c>
      <c r="D95">
        <v>1</v>
      </c>
      <c r="E95" t="s">
        <v>68</v>
      </c>
    </row>
    <row r="96" spans="2:5">
      <c r="B96" s="1" t="s">
        <v>554</v>
      </c>
    </row>
    <row r="97" spans="2:5">
      <c r="B97" s="1" t="s">
        <v>21</v>
      </c>
      <c r="C97" t="s">
        <v>22</v>
      </c>
      <c r="D97" t="s">
        <v>572</v>
      </c>
    </row>
    <row r="98" spans="2:5">
      <c r="B98" s="1" t="s">
        <v>24</v>
      </c>
      <c r="C98" t="s">
        <v>22</v>
      </c>
      <c r="D98">
        <v>-1</v>
      </c>
      <c r="E98" t="s">
        <v>44</v>
      </c>
    </row>
    <row r="99" spans="2:5">
      <c r="B99" s="1" t="s">
        <v>555</v>
      </c>
    </row>
    <row r="100" spans="2:5">
      <c r="B100" s="1" t="s">
        <v>21</v>
      </c>
      <c r="C100" t="s">
        <v>22</v>
      </c>
      <c r="D100" t="s">
        <v>573</v>
      </c>
    </row>
    <row r="101" spans="2:5">
      <c r="B101" s="1" t="s">
        <v>24</v>
      </c>
      <c r="C101" t="s">
        <v>22</v>
      </c>
      <c r="D101">
        <v>-1</v>
      </c>
      <c r="E101" t="s">
        <v>36</v>
      </c>
    </row>
    <row r="102" spans="2:5">
      <c r="B102" s="1" t="s">
        <v>555</v>
      </c>
    </row>
    <row r="103" spans="2:5">
      <c r="B103" s="1" t="s">
        <v>21</v>
      </c>
      <c r="C103" t="s">
        <v>22</v>
      </c>
      <c r="D103" t="s">
        <v>573</v>
      </c>
    </row>
    <row r="104" spans="2:5">
      <c r="B104" s="1" t="s">
        <v>24</v>
      </c>
      <c r="C104" t="s">
        <v>22</v>
      </c>
      <c r="D104">
        <v>1</v>
      </c>
    </row>
    <row r="105" spans="2:5">
      <c r="B105" s="1" t="s">
        <v>93</v>
      </c>
    </row>
    <row r="106" spans="2:5">
      <c r="B106" s="1" t="s">
        <v>555</v>
      </c>
    </row>
    <row r="107" spans="2:5">
      <c r="B107" s="1" t="s">
        <v>21</v>
      </c>
      <c r="C107" t="s">
        <v>22</v>
      </c>
      <c r="D107" t="s">
        <v>573</v>
      </c>
    </row>
    <row r="108" spans="2:5">
      <c r="B108" s="1" t="s">
        <v>24</v>
      </c>
      <c r="C108" t="s">
        <v>22</v>
      </c>
      <c r="D108">
        <v>-1</v>
      </c>
      <c r="E108" t="s">
        <v>34</v>
      </c>
    </row>
    <row r="109" spans="2:5">
      <c r="B109" s="1" t="s">
        <v>555</v>
      </c>
    </row>
    <row r="110" spans="2:5">
      <c r="B110" s="1" t="s">
        <v>21</v>
      </c>
      <c r="C110" t="s">
        <v>22</v>
      </c>
      <c r="D110" t="s">
        <v>573</v>
      </c>
    </row>
    <row r="111" spans="2:5">
      <c r="B111" s="1" t="s">
        <v>24</v>
      </c>
      <c r="C111" t="s">
        <v>22</v>
      </c>
      <c r="D111">
        <v>1</v>
      </c>
      <c r="E111" t="s">
        <v>39</v>
      </c>
    </row>
    <row r="112" spans="2:5">
      <c r="B112" s="1" t="s">
        <v>555</v>
      </c>
    </row>
    <row r="113" spans="2:4">
      <c r="B113" s="1" t="s">
        <v>21</v>
      </c>
      <c r="C113" t="s">
        <v>22</v>
      </c>
      <c r="D113" t="s">
        <v>573</v>
      </c>
    </row>
    <row r="114" spans="2:4">
      <c r="B114" s="1" t="s">
        <v>24</v>
      </c>
      <c r="C114" t="s">
        <v>22</v>
      </c>
      <c r="D114">
        <v>-1</v>
      </c>
    </row>
    <row r="115" spans="2:4">
      <c r="B115" s="1" t="s">
        <v>64</v>
      </c>
    </row>
    <row r="116" spans="2:4">
      <c r="B116" s="1" t="s">
        <v>556</v>
      </c>
    </row>
    <row r="117" spans="2:4">
      <c r="B117" s="1" t="s">
        <v>21</v>
      </c>
      <c r="C117" t="s">
        <v>22</v>
      </c>
      <c r="D117" t="s">
        <v>574</v>
      </c>
    </row>
    <row r="118" spans="2:4">
      <c r="B118" s="1" t="s">
        <v>24</v>
      </c>
      <c r="C118" t="s">
        <v>22</v>
      </c>
      <c r="D118">
        <v>1</v>
      </c>
    </row>
    <row r="119" spans="2:4">
      <c r="B119" s="1" t="s">
        <v>98</v>
      </c>
    </row>
    <row r="120" spans="2:4">
      <c r="B120" s="1" t="s">
        <v>556</v>
      </c>
    </row>
    <row r="121" spans="2:4">
      <c r="B121" s="1" t="s">
        <v>21</v>
      </c>
      <c r="C121" t="s">
        <v>22</v>
      </c>
      <c r="D121" t="s">
        <v>574</v>
      </c>
    </row>
    <row r="122" spans="2:4">
      <c r="B122" s="1" t="s">
        <v>24</v>
      </c>
      <c r="C122" t="s">
        <v>22</v>
      </c>
      <c r="D122">
        <v>1</v>
      </c>
    </row>
    <row r="123" spans="2:4">
      <c r="B123" s="1" t="s">
        <v>50</v>
      </c>
    </row>
    <row r="124" spans="2:4">
      <c r="B124" s="1" t="s">
        <v>556</v>
      </c>
    </row>
    <row r="125" spans="2:4">
      <c r="B125" s="1" t="s">
        <v>21</v>
      </c>
      <c r="C125" t="s">
        <v>22</v>
      </c>
      <c r="D125" t="s">
        <v>574</v>
      </c>
    </row>
    <row r="126" spans="2:4">
      <c r="B126" s="1" t="s">
        <v>24</v>
      </c>
      <c r="C126" t="s">
        <v>22</v>
      </c>
      <c r="D126">
        <v>1</v>
      </c>
    </row>
    <row r="127" spans="2:4">
      <c r="B127" s="1" t="s">
        <v>56</v>
      </c>
    </row>
    <row r="128" spans="2:4">
      <c r="B128" s="1" t="s">
        <v>556</v>
      </c>
    </row>
    <row r="129" spans="2:5">
      <c r="B129" s="1" t="s">
        <v>21</v>
      </c>
      <c r="C129" t="s">
        <v>22</v>
      </c>
      <c r="D129" t="s">
        <v>574</v>
      </c>
    </row>
    <row r="130" spans="2:5">
      <c r="B130" s="1" t="s">
        <v>24</v>
      </c>
      <c r="C130" t="s">
        <v>22</v>
      </c>
      <c r="D130">
        <v>-1</v>
      </c>
    </row>
    <row r="131" spans="2:5">
      <c r="B131" s="1" t="s">
        <v>79</v>
      </c>
    </row>
    <row r="132" spans="2:5">
      <c r="B132" s="1" t="s">
        <v>556</v>
      </c>
    </row>
    <row r="133" spans="2:5">
      <c r="B133" s="1" t="s">
        <v>21</v>
      </c>
      <c r="C133" t="s">
        <v>22</v>
      </c>
      <c r="D133" t="s">
        <v>574</v>
      </c>
    </row>
    <row r="134" spans="2:5">
      <c r="B134" s="1" t="s">
        <v>24</v>
      </c>
      <c r="C134" t="s">
        <v>22</v>
      </c>
      <c r="D134">
        <v>-1</v>
      </c>
    </row>
    <row r="135" spans="2:5">
      <c r="B135" s="1" t="s">
        <v>45</v>
      </c>
    </row>
    <row r="136" spans="2:5">
      <c r="B136" s="1" t="s">
        <v>556</v>
      </c>
    </row>
    <row r="137" spans="2:5">
      <c r="B137" s="1" t="s">
        <v>21</v>
      </c>
      <c r="C137" t="s">
        <v>22</v>
      </c>
      <c r="D137" t="s">
        <v>574</v>
      </c>
    </row>
    <row r="138" spans="2:5">
      <c r="B138" s="1" t="s">
        <v>24</v>
      </c>
      <c r="C138" t="s">
        <v>22</v>
      </c>
      <c r="D138">
        <v>1</v>
      </c>
      <c r="E138" t="s">
        <v>208</v>
      </c>
    </row>
    <row r="139" spans="2:5">
      <c r="B139" s="1" t="s">
        <v>557</v>
      </c>
    </row>
    <row r="140" spans="2:5">
      <c r="B140" s="1" t="s">
        <v>21</v>
      </c>
      <c r="C140" t="s">
        <v>22</v>
      </c>
      <c r="D140" t="s">
        <v>575</v>
      </c>
    </row>
    <row r="141" spans="2:5">
      <c r="B141" s="1" t="s">
        <v>24</v>
      </c>
      <c r="C141" t="s">
        <v>22</v>
      </c>
      <c r="D141">
        <v>1</v>
      </c>
      <c r="E141" t="s">
        <v>159</v>
      </c>
    </row>
    <row r="142" spans="2:5">
      <c r="B142" s="1" t="s">
        <v>557</v>
      </c>
    </row>
    <row r="143" spans="2:5">
      <c r="B143" s="1" t="s">
        <v>21</v>
      </c>
      <c r="C143" t="s">
        <v>22</v>
      </c>
      <c r="D143" t="s">
        <v>575</v>
      </c>
    </row>
    <row r="144" spans="2:5">
      <c r="B144" s="1" t="s">
        <v>24</v>
      </c>
      <c r="C144" t="s">
        <v>22</v>
      </c>
      <c r="D144">
        <v>-1</v>
      </c>
    </row>
    <row r="145" spans="2:5">
      <c r="B145" s="1" t="s">
        <v>28</v>
      </c>
    </row>
    <row r="146" spans="2:5">
      <c r="B146" s="1" t="s">
        <v>558</v>
      </c>
    </row>
    <row r="147" spans="2:5">
      <c r="B147" s="1" t="s">
        <v>21</v>
      </c>
      <c r="C147" t="s">
        <v>22</v>
      </c>
      <c r="D147" t="s">
        <v>576</v>
      </c>
    </row>
    <row r="148" spans="2:5">
      <c r="B148" s="1" t="s">
        <v>24</v>
      </c>
      <c r="C148" t="s">
        <v>22</v>
      </c>
      <c r="D148">
        <v>-1</v>
      </c>
    </row>
    <row r="149" spans="2:5">
      <c r="B149" s="1" t="s">
        <v>70</v>
      </c>
    </row>
    <row r="150" spans="2:5">
      <c r="B150" s="1" t="s">
        <v>559</v>
      </c>
    </row>
    <row r="151" spans="2:5">
      <c r="B151" s="1" t="s">
        <v>21</v>
      </c>
      <c r="C151" t="s">
        <v>22</v>
      </c>
      <c r="D151" t="s">
        <v>577</v>
      </c>
    </row>
    <row r="152" spans="2:5">
      <c r="B152" s="1" t="s">
        <v>24</v>
      </c>
      <c r="C152" t="s">
        <v>22</v>
      </c>
      <c r="D152">
        <v>1</v>
      </c>
      <c r="E152" t="s">
        <v>95</v>
      </c>
    </row>
    <row r="153" spans="2:5">
      <c r="B153" s="1" t="s">
        <v>559</v>
      </c>
    </row>
    <row r="154" spans="2:5">
      <c r="B154" s="1" t="s">
        <v>21</v>
      </c>
      <c r="C154" t="s">
        <v>22</v>
      </c>
      <c r="D154" t="s">
        <v>578</v>
      </c>
    </row>
    <row r="155" spans="2:5">
      <c r="B155" s="1" t="s">
        <v>24</v>
      </c>
      <c r="C155" t="s">
        <v>22</v>
      </c>
      <c r="D155">
        <v>-1</v>
      </c>
    </row>
    <row r="156" spans="2:5">
      <c r="B156" s="1" t="s">
        <v>32</v>
      </c>
    </row>
    <row r="157" spans="2:5">
      <c r="B157" s="1" t="s">
        <v>559</v>
      </c>
    </row>
    <row r="158" spans="2:5">
      <c r="B158" s="1" t="s">
        <v>21</v>
      </c>
      <c r="C158" t="s">
        <v>22</v>
      </c>
      <c r="D158" t="s">
        <v>578</v>
      </c>
    </row>
    <row r="159" spans="2:5">
      <c r="B159" s="1" t="s">
        <v>24</v>
      </c>
      <c r="C159" t="s">
        <v>22</v>
      </c>
      <c r="D159">
        <v>1</v>
      </c>
      <c r="E159" t="s">
        <v>143</v>
      </c>
    </row>
    <row r="160" spans="2:5">
      <c r="B160" s="1" t="s">
        <v>560</v>
      </c>
    </row>
    <row r="161" spans="2:5">
      <c r="B161" s="1" t="s">
        <v>21</v>
      </c>
      <c r="C161" t="s">
        <v>22</v>
      </c>
      <c r="D161" t="s">
        <v>579</v>
      </c>
    </row>
    <row r="162" spans="2:5">
      <c r="B162" s="1" t="s">
        <v>24</v>
      </c>
      <c r="C162" t="s">
        <v>22</v>
      </c>
      <c r="D162">
        <v>-1</v>
      </c>
    </row>
    <row r="163" spans="2:5">
      <c r="B163" s="1" t="s">
        <v>75</v>
      </c>
    </row>
    <row r="164" spans="2:5">
      <c r="B164" s="1" t="s">
        <v>560</v>
      </c>
    </row>
    <row r="165" spans="2:5">
      <c r="B165" s="1" t="s">
        <v>21</v>
      </c>
      <c r="C165" t="s">
        <v>22</v>
      </c>
      <c r="D165" t="s">
        <v>579</v>
      </c>
    </row>
    <row r="166" spans="2:5">
      <c r="B166" s="1" t="s">
        <v>24</v>
      </c>
      <c r="C166" t="s">
        <v>22</v>
      </c>
      <c r="D166">
        <v>1</v>
      </c>
      <c r="E166" t="s">
        <v>27</v>
      </c>
    </row>
    <row r="167" spans="2:5">
      <c r="B167" s="1" t="s">
        <v>560</v>
      </c>
    </row>
    <row r="168" spans="2:5">
      <c r="B168" s="1" t="s">
        <v>21</v>
      </c>
      <c r="C168" t="s">
        <v>22</v>
      </c>
      <c r="D168" t="s">
        <v>579</v>
      </c>
    </row>
    <row r="169" spans="2:5">
      <c r="B169" s="1" t="s">
        <v>24</v>
      </c>
      <c r="C169" t="s">
        <v>22</v>
      </c>
      <c r="D169">
        <v>-1</v>
      </c>
    </row>
    <row r="170" spans="2:5">
      <c r="B170" s="1" t="s">
        <v>51</v>
      </c>
    </row>
    <row r="171" spans="2:5">
      <c r="B171" s="1" t="s">
        <v>560</v>
      </c>
    </row>
    <row r="172" spans="2:5">
      <c r="B172" s="1" t="s">
        <v>21</v>
      </c>
      <c r="C172" t="s">
        <v>22</v>
      </c>
      <c r="D172" t="s">
        <v>580</v>
      </c>
    </row>
    <row r="173" spans="2:5">
      <c r="B173" s="1" t="s">
        <v>24</v>
      </c>
      <c r="C173" t="s">
        <v>22</v>
      </c>
      <c r="D173">
        <v>1</v>
      </c>
    </row>
    <row r="174" spans="2:5">
      <c r="B174" s="1" t="s">
        <v>59</v>
      </c>
    </row>
    <row r="175" spans="2:5">
      <c r="B175" s="1" t="s">
        <v>560</v>
      </c>
    </row>
    <row r="176" spans="2:5">
      <c r="B176" s="1" t="s">
        <v>21</v>
      </c>
      <c r="C176" t="s">
        <v>22</v>
      </c>
      <c r="D176" t="s">
        <v>580</v>
      </c>
    </row>
    <row r="177" spans="2:5">
      <c r="B177" s="1" t="s">
        <v>24</v>
      </c>
      <c r="C177" t="s">
        <v>22</v>
      </c>
      <c r="D177">
        <v>-1</v>
      </c>
    </row>
    <row r="178" spans="2:5">
      <c r="B178" s="1" t="s">
        <v>91</v>
      </c>
    </row>
    <row r="179" spans="2:5">
      <c r="B179" s="1" t="s">
        <v>560</v>
      </c>
    </row>
    <row r="180" spans="2:5">
      <c r="B180" s="1" t="s">
        <v>21</v>
      </c>
      <c r="C180" t="s">
        <v>22</v>
      </c>
      <c r="D180" t="s">
        <v>580</v>
      </c>
    </row>
    <row r="181" spans="2:5">
      <c r="B181" s="1" t="s">
        <v>24</v>
      </c>
      <c r="C181" t="s">
        <v>22</v>
      </c>
      <c r="D181">
        <v>-1</v>
      </c>
    </row>
    <row r="182" spans="2:5">
      <c r="B182" s="1" t="s">
        <v>53</v>
      </c>
    </row>
    <row r="183" spans="2:5">
      <c r="B183" s="1" t="s">
        <v>561</v>
      </c>
    </row>
    <row r="184" spans="2:5">
      <c r="B184" s="1" t="s">
        <v>21</v>
      </c>
      <c r="C184" t="s">
        <v>22</v>
      </c>
      <c r="D184" t="s">
        <v>580</v>
      </c>
    </row>
    <row r="185" spans="2:5">
      <c r="B185" s="1" t="s">
        <v>24</v>
      </c>
      <c r="C185" t="s">
        <v>22</v>
      </c>
      <c r="D185">
        <v>1</v>
      </c>
    </row>
    <row r="186" spans="2:5">
      <c r="B186" s="1" t="s">
        <v>60</v>
      </c>
    </row>
    <row r="187" spans="2:5">
      <c r="B187" s="1" t="s">
        <v>561</v>
      </c>
    </row>
    <row r="188" spans="2:5">
      <c r="B188" s="1" t="s">
        <v>21</v>
      </c>
      <c r="C188" t="s">
        <v>22</v>
      </c>
      <c r="D188" t="s">
        <v>580</v>
      </c>
    </row>
    <row r="189" spans="2:5">
      <c r="B189" s="1" t="s">
        <v>24</v>
      </c>
      <c r="C189" t="s">
        <v>22</v>
      </c>
      <c r="D189">
        <v>1</v>
      </c>
      <c r="E189" t="s">
        <v>71</v>
      </c>
    </row>
    <row r="190" spans="2:5">
      <c r="B190" s="1" t="s">
        <v>561</v>
      </c>
    </row>
    <row r="191" spans="2:5">
      <c r="B191" s="1" t="s">
        <v>21</v>
      </c>
      <c r="C191" t="s">
        <v>22</v>
      </c>
      <c r="D191" t="s">
        <v>581</v>
      </c>
    </row>
    <row r="192" spans="2:5">
      <c r="B192" s="1" t="s">
        <v>24</v>
      </c>
      <c r="C192" t="s">
        <v>22</v>
      </c>
      <c r="D192">
        <v>-1</v>
      </c>
    </row>
    <row r="193" spans="2:5">
      <c r="B193" s="1" t="s">
        <v>46</v>
      </c>
    </row>
    <row r="194" spans="2:5">
      <c r="B194" s="1" t="s">
        <v>562</v>
      </c>
    </row>
    <row r="195" spans="2:5">
      <c r="B195" s="1" t="s">
        <v>21</v>
      </c>
      <c r="C195" t="s">
        <v>22</v>
      </c>
      <c r="D195" t="s">
        <v>582</v>
      </c>
    </row>
    <row r="196" spans="2:5">
      <c r="B196" s="1" t="s">
        <v>24</v>
      </c>
      <c r="C196" t="s">
        <v>22</v>
      </c>
      <c r="D196">
        <v>1</v>
      </c>
    </row>
    <row r="197" spans="2:5">
      <c r="B197" s="1" t="s">
        <v>86</v>
      </c>
    </row>
    <row r="198" spans="2:5">
      <c r="B198" s="1" t="s">
        <v>563</v>
      </c>
    </row>
    <row r="199" spans="2:5">
      <c r="B199" s="1" t="s">
        <v>21</v>
      </c>
      <c r="C199" t="s">
        <v>22</v>
      </c>
      <c r="D199" t="s">
        <v>583</v>
      </c>
    </row>
    <row r="200" spans="2:5">
      <c r="B200" s="1" t="s">
        <v>24</v>
      </c>
      <c r="C200" t="s">
        <v>22</v>
      </c>
      <c r="D200">
        <v>-1</v>
      </c>
      <c r="E200" t="s">
        <v>41</v>
      </c>
    </row>
    <row r="201" spans="2:5">
      <c r="B201" s="1" t="s">
        <v>563</v>
      </c>
    </row>
    <row r="202" spans="2:5">
      <c r="B202" s="1" t="s">
        <v>21</v>
      </c>
      <c r="C202" t="s">
        <v>22</v>
      </c>
      <c r="D202" t="s">
        <v>583</v>
      </c>
    </row>
    <row r="203" spans="2:5">
      <c r="B203" s="1" t="s">
        <v>24</v>
      </c>
      <c r="C203" t="s">
        <v>22</v>
      </c>
      <c r="D203">
        <v>-1</v>
      </c>
    </row>
    <row r="204" spans="2:5">
      <c r="B204" s="1" t="s">
        <v>163</v>
      </c>
    </row>
    <row r="205" spans="2:5">
      <c r="B205" s="1" t="s">
        <v>563</v>
      </c>
    </row>
    <row r="206" spans="2:5">
      <c r="B206" s="1" t="s">
        <v>21</v>
      </c>
      <c r="C206" t="s">
        <v>22</v>
      </c>
      <c r="D206" t="s">
        <v>583</v>
      </c>
    </row>
    <row r="207" spans="2:5">
      <c r="B207" s="1" t="s">
        <v>24</v>
      </c>
      <c r="C207" t="s">
        <v>22</v>
      </c>
      <c r="D207">
        <v>-1</v>
      </c>
      <c r="E207" t="s">
        <v>584</v>
      </c>
    </row>
    <row r="208" spans="2:5">
      <c r="B208" s="1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5519-C707-48B7-9C87-BD1348382BC6}">
  <dimension ref="B2:V203"/>
  <sheetViews>
    <sheetView workbookViewId="0">
      <selection activeCell="U1" sqref="U1:V1048576"/>
    </sheetView>
  </sheetViews>
  <sheetFormatPr defaultRowHeight="15"/>
  <cols>
    <col min="7" max="12" width="9.28515625" customWidth="1"/>
  </cols>
  <sheetData>
    <row r="2" spans="2:22">
      <c r="B2" s="1" t="s">
        <v>585</v>
      </c>
      <c r="I2" t="s">
        <v>705</v>
      </c>
      <c r="J2" t="s">
        <v>704</v>
      </c>
      <c r="K2" t="s">
        <v>702</v>
      </c>
      <c r="L2" t="s">
        <v>703</v>
      </c>
      <c r="M2" t="s">
        <v>700</v>
      </c>
      <c r="N2" t="s">
        <v>701</v>
      </c>
      <c r="P2" t="s">
        <v>704</v>
      </c>
      <c r="Q2" t="s">
        <v>731</v>
      </c>
      <c r="R2" t="s">
        <v>702</v>
      </c>
      <c r="S2" t="s">
        <v>703</v>
      </c>
      <c r="T2" t="s">
        <v>730</v>
      </c>
      <c r="U2" t="s">
        <v>800</v>
      </c>
      <c r="V2" t="s">
        <v>801</v>
      </c>
    </row>
    <row r="3" spans="2:22">
      <c r="B3" s="1" t="s">
        <v>21</v>
      </c>
      <c r="C3" t="s">
        <v>22</v>
      </c>
      <c r="D3" t="s">
        <v>602</v>
      </c>
      <c r="I3">
        <v>2</v>
      </c>
      <c r="J3">
        <v>1</v>
      </c>
      <c r="K3" t="str" cm="1">
        <f t="array" aca="1" ref="K3" ca="1">RIGHT(INDIRECT("B"&amp;I3),9)</f>
        <v xml:space="preserve"> 0.290926</v>
      </c>
      <c r="L3" t="str" cm="1">
        <f t="array" aca="1" ref="L3" ca="1">RIGHT(INDIRECT("D"&amp;I3+1),9)</f>
        <v xml:space="preserve"> 0.709044</v>
      </c>
      <c r="M3">
        <f>D4</f>
        <v>0</v>
      </c>
      <c r="N3" t="str">
        <f>E4</f>
        <v xml:space="preserve"> None]</v>
      </c>
      <c r="P3">
        <f>J3</f>
        <v>1</v>
      </c>
      <c r="Q3" t="s">
        <v>732</v>
      </c>
      <c r="R3">
        <f ca="1">_xlfn.NUMBERVALUE(K3)</f>
        <v>0.29092600000000002</v>
      </c>
      <c r="S3">
        <f ca="1">_xlfn.NUMBERVALUE(L3)</f>
        <v>0.70904400000000001</v>
      </c>
      <c r="T3">
        <f>M3</f>
        <v>0</v>
      </c>
    </row>
    <row r="4" spans="2:22">
      <c r="B4" s="1" t="s">
        <v>24</v>
      </c>
      <c r="C4" t="s">
        <v>22</v>
      </c>
      <c r="D4">
        <v>0</v>
      </c>
      <c r="E4" t="s">
        <v>25</v>
      </c>
      <c r="G4">
        <v>3</v>
      </c>
      <c r="H4">
        <v>2</v>
      </c>
      <c r="I4">
        <f>I3+G4</f>
        <v>5</v>
      </c>
      <c r="J4">
        <f t="shared" ref="J4" si="0">1+J3</f>
        <v>2</v>
      </c>
      <c r="K4" t="str" cm="1">
        <f t="array" aca="1" ref="K4" ca="1">RIGHT(INDIRECT("B"&amp;I4),9)</f>
        <v xml:space="preserve"> 0.289057</v>
      </c>
      <c r="L4" t="str" cm="1">
        <f t="array" aca="1" ref="L4" ca="1">RIGHT(INDIRECT("D"&amp;I4+1),9)</f>
        <v xml:space="preserve"> 0.710913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'Kn']</v>
      </c>
      <c r="P4">
        <f t="shared" ref="P4:P59" si="1">J4</f>
        <v>2</v>
      </c>
      <c r="Q4" s="6" t="str">
        <f ca="1">MID(N4,FIND("'",N4)+1,FIND("'",N4,FIND("'",N4)+1)-FIND("'",N4)-1)</f>
        <v>Kn</v>
      </c>
      <c r="R4">
        <f t="shared" ref="R4:S59" ca="1" si="2">_xlfn.NUMBERVALUE(K4)</f>
        <v>0.28905700000000001</v>
      </c>
      <c r="S4">
        <f t="shared" ca="1" si="2"/>
        <v>0.71091300000000002</v>
      </c>
      <c r="T4">
        <f t="shared" ref="T4:T59" ca="1" si="3">M4</f>
        <v>1</v>
      </c>
      <c r="U4">
        <f ca="1">T4*(R4-R3)/(2/3)</f>
        <v>-2.8035000000000143E-3</v>
      </c>
      <c r="V4">
        <f ca="1">U4*(S4-S3)/(2/3)</f>
        <v>-7.8596122500000816E-6</v>
      </c>
    </row>
    <row r="5" spans="2:22">
      <c r="B5" s="1" t="s">
        <v>586</v>
      </c>
      <c r="G5">
        <f>IF(H4=2,3,4)</f>
        <v>3</v>
      </c>
      <c r="H5">
        <v>3</v>
      </c>
      <c r="I5">
        <f t="shared" ref="I5:I59" si="4">I4+G5</f>
        <v>8</v>
      </c>
      <c r="J5">
        <f t="shared" ref="J5" si="5">1+J4</f>
        <v>3</v>
      </c>
      <c r="K5" t="str" cm="1">
        <f t="array" aca="1" ref="K5" ca="1">RIGHT(INDIRECT("B"&amp;I5),9)</f>
        <v xml:space="preserve"> 0.289057</v>
      </c>
      <c r="L5" t="str" cm="1">
        <f t="array" aca="1" ref="L5" ca="1">RIGHT(INDIRECT("D"&amp;I5+1),9)</f>
        <v xml:space="preserve"> 0.710913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       'k_rg']</v>
      </c>
      <c r="P5">
        <f t="shared" si="1"/>
        <v>3</v>
      </c>
      <c r="Q5" s="6" t="str">
        <f t="shared" ref="Q5:Q59" ca="1" si="6">MID(N5,FIND("'",N5)+1,FIND("'",N5,FIND("'",N5)+1)-FIND("'",N5)-1)</f>
        <v>k_rg</v>
      </c>
      <c r="R5">
        <f t="shared" ca="1" si="2"/>
        <v>0.28905700000000001</v>
      </c>
      <c r="S5">
        <f t="shared" ca="1" si="2"/>
        <v>0.71091300000000002</v>
      </c>
      <c r="T5">
        <f t="shared" ca="1" si="3"/>
        <v>-1</v>
      </c>
      <c r="U5">
        <f t="shared" ref="U5:V20" ca="1" si="7">T5*(R5-R4)/(2/3)</f>
        <v>0</v>
      </c>
      <c r="V5">
        <f t="shared" ca="1" si="7"/>
        <v>0</v>
      </c>
    </row>
    <row r="6" spans="2:22">
      <c r="B6" s="1" t="s">
        <v>21</v>
      </c>
      <c r="C6" t="s">
        <v>22</v>
      </c>
      <c r="D6" t="s">
        <v>603</v>
      </c>
      <c r="G6">
        <f t="shared" ref="G6:G59" si="8">IF(H5=2,3,4)</f>
        <v>4</v>
      </c>
      <c r="H6">
        <v>2</v>
      </c>
      <c r="I6">
        <f t="shared" si="4"/>
        <v>12</v>
      </c>
      <c r="J6">
        <f t="shared" ref="J6:J8" si="9">1+J5</f>
        <v>4</v>
      </c>
      <c r="K6" t="str" cm="1">
        <f t="array" aca="1" ref="K6" ca="1">RIGHT(INDIRECT("B"&amp;I6),9)</f>
        <v xml:space="preserve"> 0.289056</v>
      </c>
      <c r="L6" t="str" cm="1">
        <f t="array" aca="1" ref="L6" ca="1">RIGHT(INDIRECT("D"&amp;I6+1),9)</f>
        <v xml:space="preserve"> 0.710914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'Sw']</v>
      </c>
      <c r="P6">
        <f t="shared" si="1"/>
        <v>4</v>
      </c>
      <c r="Q6" s="6" t="str">
        <f t="shared" ca="1" si="6"/>
        <v>Sw</v>
      </c>
      <c r="R6">
        <f t="shared" ca="1" si="2"/>
        <v>0.28905599999999998</v>
      </c>
      <c r="S6">
        <f t="shared" ca="1" si="2"/>
        <v>0.71091400000000005</v>
      </c>
      <c r="T6">
        <f t="shared" ca="1" si="3"/>
        <v>-1</v>
      </c>
      <c r="U6">
        <f t="shared" ca="1" si="7"/>
        <v>1.5000000000431335E-6</v>
      </c>
      <c r="V6">
        <f t="shared" ca="1" si="7"/>
        <v>2.2500000001294008E-12</v>
      </c>
    </row>
    <row r="7" spans="2:22">
      <c r="B7" s="1" t="s">
        <v>24</v>
      </c>
      <c r="C7" t="s">
        <v>22</v>
      </c>
      <c r="D7">
        <v>1</v>
      </c>
      <c r="E7" t="s">
        <v>41</v>
      </c>
      <c r="G7">
        <f t="shared" si="8"/>
        <v>3</v>
      </c>
      <c r="H7">
        <v>2</v>
      </c>
      <c r="I7">
        <f t="shared" si="4"/>
        <v>15</v>
      </c>
      <c r="J7">
        <f t="shared" si="9"/>
        <v>5</v>
      </c>
      <c r="K7" t="str" cm="1">
        <f t="array" aca="1" ref="K7" ca="1">RIGHT(INDIRECT("B"&amp;I7),9)</f>
        <v xml:space="preserve"> 0.311132</v>
      </c>
      <c r="L7" t="str" cm="1">
        <f t="array" aca="1" ref="L7" ca="1">RIGHT(INDIRECT("D"&amp;I7+1),9)</f>
        <v xml:space="preserve"> 0.688768</v>
      </c>
      <c r="M7" cm="1">
        <f t="array" aca="1" ref="M7" ca="1">INDIRECT("D"&amp;I7+2)</f>
        <v>1</v>
      </c>
      <c r="N7" t="str" cm="1">
        <f t="array" aca="1" ref="N7" ca="1">INDIRECT(IF(H7=2,"E","B")&amp;I7+H7)</f>
        <v xml:space="preserve"> 'Ea']</v>
      </c>
      <c r="P7">
        <f t="shared" si="1"/>
        <v>5</v>
      </c>
      <c r="Q7" s="6" t="str">
        <f t="shared" ca="1" si="6"/>
        <v>Ea</v>
      </c>
      <c r="R7">
        <f t="shared" ca="1" si="2"/>
        <v>0.31113200000000002</v>
      </c>
      <c r="S7">
        <f t="shared" ca="1" si="2"/>
        <v>0.68876800000000005</v>
      </c>
      <c r="T7">
        <f t="shared" ca="1" si="3"/>
        <v>1</v>
      </c>
      <c r="U7">
        <f t="shared" ca="1" si="7"/>
        <v>3.311400000000006E-2</v>
      </c>
      <c r="V7">
        <f t="shared" ca="1" si="7"/>
        <v>-1.1000139660000022E-3</v>
      </c>
    </row>
    <row r="8" spans="2:22">
      <c r="B8" s="1" t="s">
        <v>586</v>
      </c>
      <c r="G8">
        <f t="shared" si="8"/>
        <v>3</v>
      </c>
      <c r="H8">
        <v>3</v>
      </c>
      <c r="I8">
        <f t="shared" si="4"/>
        <v>18</v>
      </c>
      <c r="J8">
        <f t="shared" si="9"/>
        <v>6</v>
      </c>
      <c r="K8" t="str" cm="1">
        <f t="array" aca="1" ref="K8" ca="1">RIGHT(INDIRECT("B"&amp;I8),9)</f>
        <v xml:space="preserve"> 0.311132</v>
      </c>
      <c r="L8" t="str" cm="1">
        <f t="array" aca="1" ref="L8" ca="1">RIGHT(INDIRECT("D"&amp;I8+1),9)</f>
        <v xml:space="preserve"> 0.688768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       'VFrootcyl']</v>
      </c>
      <c r="P8">
        <f t="shared" si="1"/>
        <v>6</v>
      </c>
      <c r="Q8" s="6" t="str">
        <f t="shared" ca="1" si="6"/>
        <v>VFrootcyl</v>
      </c>
      <c r="R8">
        <f t="shared" ca="1" si="2"/>
        <v>0.31113200000000002</v>
      </c>
      <c r="S8">
        <f t="shared" ca="1" si="2"/>
        <v>0.68876800000000005</v>
      </c>
      <c r="T8">
        <f t="shared" ca="1" si="3"/>
        <v>1</v>
      </c>
      <c r="U8">
        <f t="shared" ca="1" si="7"/>
        <v>0</v>
      </c>
      <c r="V8">
        <f t="shared" ca="1" si="7"/>
        <v>0</v>
      </c>
    </row>
    <row r="9" spans="2:22">
      <c r="B9" s="1" t="s">
        <v>21</v>
      </c>
      <c r="C9" t="s">
        <v>22</v>
      </c>
      <c r="D9" t="s">
        <v>603</v>
      </c>
      <c r="G9">
        <f t="shared" si="8"/>
        <v>4</v>
      </c>
      <c r="H9">
        <v>2</v>
      </c>
      <c r="I9">
        <f t="shared" si="4"/>
        <v>22</v>
      </c>
      <c r="J9">
        <f t="shared" ref="J5:J59" si="10">1+J8</f>
        <v>7</v>
      </c>
      <c r="K9" t="str" cm="1">
        <f t="array" aca="1" ref="K9" ca="1">RIGHT(INDIRECT("B"&amp;I9),9)</f>
        <v xml:space="preserve"> 0.311591</v>
      </c>
      <c r="L9" t="str" cm="1">
        <f t="array" aca="1" ref="L9" ca="1">RIGHT(INDIRECT("D"&amp;I9+1),9)</f>
        <v xml:space="preserve"> 0.688308</v>
      </c>
      <c r="M9" cm="1">
        <f t="array" aca="1" ref="M9" ca="1">INDIRECT("D"&amp;I9+2)</f>
        <v>1</v>
      </c>
      <c r="N9" t="str" cm="1">
        <f t="array" aca="1" ref="N9" ca="1">INDIRECT(IF(H9=2,"E","B")&amp;I9+H9)</f>
        <v xml:space="preserve"> 'Ss']</v>
      </c>
      <c r="P9">
        <f t="shared" si="1"/>
        <v>7</v>
      </c>
      <c r="Q9" s="6" t="str">
        <f t="shared" ca="1" si="6"/>
        <v>Ss</v>
      </c>
      <c r="R9">
        <f t="shared" ca="1" si="2"/>
        <v>0.31159100000000001</v>
      </c>
      <c r="S9">
        <f t="shared" ca="1" si="2"/>
        <v>0.68830800000000003</v>
      </c>
      <c r="T9">
        <f t="shared" ca="1" si="3"/>
        <v>1</v>
      </c>
      <c r="U9">
        <f t="shared" ca="1" si="7"/>
        <v>6.8849999999998079E-4</v>
      </c>
      <c r="V9">
        <f t="shared" ca="1" si="7"/>
        <v>-4.7506500000000323E-7</v>
      </c>
    </row>
    <row r="10" spans="2:22">
      <c r="B10" s="1" t="s">
        <v>24</v>
      </c>
      <c r="C10" t="s">
        <v>22</v>
      </c>
      <c r="D10">
        <v>-1</v>
      </c>
      <c r="G10">
        <f t="shared" si="8"/>
        <v>3</v>
      </c>
      <c r="H10">
        <v>3</v>
      </c>
      <c r="I10">
        <f t="shared" si="4"/>
        <v>25</v>
      </c>
      <c r="J10">
        <f t="shared" si="10"/>
        <v>8</v>
      </c>
      <c r="K10" t="str" cm="1">
        <f t="array" aca="1" ref="K10" ca="1">RIGHT(INDIRECT("B"&amp;I10),9)</f>
        <v xml:space="preserve"> 0.327912</v>
      </c>
      <c r="L10" t="str" cm="1">
        <f t="array" aca="1" ref="L10" ca="1">RIGHT(INDIRECT("D"&amp;I10+1),9)</f>
        <v xml:space="preserve"> 0.671984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       'WatHL']</v>
      </c>
      <c r="P10">
        <f t="shared" si="1"/>
        <v>8</v>
      </c>
      <c r="Q10" s="6" t="str">
        <f t="shared" ca="1" si="6"/>
        <v>WatHL</v>
      </c>
      <c r="R10">
        <f t="shared" ca="1" si="2"/>
        <v>0.32791199999999998</v>
      </c>
      <c r="S10">
        <f t="shared" ca="1" si="2"/>
        <v>0.67198400000000003</v>
      </c>
      <c r="T10">
        <f t="shared" ca="1" si="3"/>
        <v>1</v>
      </c>
      <c r="U10">
        <f t="shared" ca="1" si="7"/>
        <v>2.4481499999999962E-2</v>
      </c>
      <c r="V10">
        <f t="shared" ca="1" si="7"/>
        <v>-5.9945400899999934E-4</v>
      </c>
    </row>
    <row r="11" spans="2:22">
      <c r="B11" s="1" t="s">
        <v>90</v>
      </c>
      <c r="G11">
        <f t="shared" si="8"/>
        <v>4</v>
      </c>
      <c r="H11">
        <v>3</v>
      </c>
      <c r="I11">
        <f t="shared" si="4"/>
        <v>29</v>
      </c>
      <c r="J11">
        <f t="shared" ref="J11" si="11">1+J10</f>
        <v>9</v>
      </c>
      <c r="K11" t="str" cm="1">
        <f t="array" aca="1" ref="K11" ca="1">RIGHT(INDIRECT("B"&amp;I11),9)</f>
        <v xml:space="preserve"> 0.327912</v>
      </c>
      <c r="L11" t="str" cm="1">
        <f t="array" aca="1" ref="L11" ca="1">RIGHT(INDIRECT("D"&amp;I11+1),9)</f>
        <v xml:space="preserve"> 0.671984</v>
      </c>
      <c r="M11" cm="1">
        <f t="array" aca="1" ref="M11" ca="1">INDIRECT("D"&amp;I11+2)</f>
        <v>-1</v>
      </c>
      <c r="N11" t="str" cm="1">
        <f t="array" aca="1" ref="N11" ca="1">INDIRECT(IF(H11=2,"E","B")&amp;I11+H11)</f>
        <v xml:space="preserve">        'AirOHRateConst']</v>
      </c>
      <c r="P11">
        <f t="shared" si="1"/>
        <v>9</v>
      </c>
      <c r="Q11" s="6" t="str">
        <f t="shared" ca="1" si="6"/>
        <v>AirOHRateConst</v>
      </c>
      <c r="R11">
        <f t="shared" ca="1" si="2"/>
        <v>0.32791199999999998</v>
      </c>
      <c r="S11">
        <f t="shared" ca="1" si="2"/>
        <v>0.67198400000000003</v>
      </c>
      <c r="T11">
        <f t="shared" ca="1" si="3"/>
        <v>-1</v>
      </c>
      <c r="U11">
        <f t="shared" ca="1" si="7"/>
        <v>0</v>
      </c>
      <c r="V11">
        <f t="shared" ca="1" si="7"/>
        <v>0</v>
      </c>
    </row>
    <row r="12" spans="2:22">
      <c r="B12" s="1" t="s">
        <v>587</v>
      </c>
      <c r="G12">
        <f t="shared" si="8"/>
        <v>4</v>
      </c>
      <c r="H12">
        <v>2</v>
      </c>
      <c r="I12">
        <f t="shared" si="4"/>
        <v>33</v>
      </c>
      <c r="J12">
        <f t="shared" si="10"/>
        <v>10</v>
      </c>
      <c r="K12" t="str" cm="1">
        <f t="array" aca="1" ref="K12" ca="1">RIGHT(INDIRECT("B"&amp;I12),9)</f>
        <v xml:space="preserve"> 0.327912</v>
      </c>
      <c r="L12" t="str" cm="1">
        <f t="array" aca="1" ref="L12" ca="1">RIGHT(INDIRECT("D"&amp;I12+1),9)</f>
        <v xml:space="preserve"> 0.671984</v>
      </c>
      <c r="M12" cm="1">
        <f t="array" aca="1" ref="M12" ca="1">INDIRECT("D"&amp;I12+2)</f>
        <v>1</v>
      </c>
      <c r="N12" t="str" cm="1">
        <f t="array" aca="1" ref="N12" ca="1">INDIRECT(IF(H12=2,"E","B")&amp;I12+H12)</f>
        <v xml:space="preserve"> 'kcw']</v>
      </c>
      <c r="P12">
        <f t="shared" si="1"/>
        <v>10</v>
      </c>
      <c r="Q12" s="6" t="str">
        <f t="shared" ca="1" si="6"/>
        <v>kcw</v>
      </c>
      <c r="R12">
        <f t="shared" ca="1" si="2"/>
        <v>0.32791199999999998</v>
      </c>
      <c r="S12">
        <f t="shared" ca="1" si="2"/>
        <v>0.67198400000000003</v>
      </c>
      <c r="T12">
        <f t="shared" ca="1" si="3"/>
        <v>1</v>
      </c>
      <c r="U12">
        <f t="shared" ca="1" si="7"/>
        <v>0</v>
      </c>
      <c r="V12">
        <f t="shared" ca="1" si="7"/>
        <v>0</v>
      </c>
    </row>
    <row r="13" spans="2:22">
      <c r="B13" s="1" t="s">
        <v>21</v>
      </c>
      <c r="C13" t="s">
        <v>22</v>
      </c>
      <c r="D13" t="s">
        <v>604</v>
      </c>
      <c r="G13">
        <f t="shared" si="8"/>
        <v>3</v>
      </c>
      <c r="H13">
        <v>2</v>
      </c>
      <c r="I13">
        <f t="shared" si="4"/>
        <v>36</v>
      </c>
      <c r="J13">
        <f t="shared" si="10"/>
        <v>11</v>
      </c>
      <c r="K13" t="str" cm="1">
        <f t="array" aca="1" ref="K13" ca="1">RIGHT(INDIRECT("B"&amp;I13),9)</f>
        <v xml:space="preserve">  0.15394</v>
      </c>
      <c r="L13" t="str" cm="1">
        <f t="array" aca="1" ref="L13" ca="1">RIGHT(INDIRECT("D"&amp;I13+1),9)</f>
        <v xml:space="preserve"> 0.845938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'Kf']</v>
      </c>
      <c r="P13">
        <f t="shared" si="1"/>
        <v>11</v>
      </c>
      <c r="Q13" s="6" t="str">
        <f t="shared" ca="1" si="6"/>
        <v>Kf</v>
      </c>
      <c r="R13">
        <f t="shared" ca="1" si="2"/>
        <v>0.15393999999999999</v>
      </c>
      <c r="S13">
        <f t="shared" ca="1" si="2"/>
        <v>0.84593799999999997</v>
      </c>
      <c r="T13">
        <f t="shared" ca="1" si="3"/>
        <v>1</v>
      </c>
      <c r="U13">
        <f t="shared" ca="1" si="7"/>
        <v>-0.26095800000000002</v>
      </c>
      <c r="V13">
        <f t="shared" ca="1" si="7"/>
        <v>-6.8092031897999991E-2</v>
      </c>
    </row>
    <row r="14" spans="2:22">
      <c r="B14" s="1" t="s">
        <v>24</v>
      </c>
      <c r="C14" t="s">
        <v>22</v>
      </c>
      <c r="D14">
        <v>-1</v>
      </c>
      <c r="E14" t="s">
        <v>34</v>
      </c>
      <c r="G14">
        <f t="shared" si="8"/>
        <v>3</v>
      </c>
      <c r="H14">
        <v>2</v>
      </c>
      <c r="I14">
        <f t="shared" si="4"/>
        <v>39</v>
      </c>
      <c r="J14">
        <f t="shared" ref="J14:J18" si="12">1+J13</f>
        <v>12</v>
      </c>
      <c r="K14" t="str" cm="1">
        <f t="array" aca="1" ref="K14" ca="1">RIGHT(INDIRECT("B"&amp;I14),9)</f>
        <v xml:space="preserve">  0.15394</v>
      </c>
      <c r="L14" t="str" cm="1">
        <f t="array" aca="1" ref="L14" ca="1">RIGHT(INDIRECT("D"&amp;I14+1),9)</f>
        <v xml:space="preserve"> 0.845938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'ksa']</v>
      </c>
      <c r="P14">
        <f t="shared" si="1"/>
        <v>12</v>
      </c>
      <c r="Q14" s="6" t="str">
        <f t="shared" ca="1" si="6"/>
        <v>ksa</v>
      </c>
      <c r="R14">
        <f t="shared" ca="1" si="2"/>
        <v>0.15393999999999999</v>
      </c>
      <c r="S14">
        <f t="shared" ca="1" si="2"/>
        <v>0.84593799999999997</v>
      </c>
      <c r="T14">
        <f t="shared" ca="1" si="3"/>
        <v>1</v>
      </c>
      <c r="U14">
        <f t="shared" ca="1" si="7"/>
        <v>0</v>
      </c>
      <c r="V14">
        <f t="shared" ca="1" si="7"/>
        <v>0</v>
      </c>
    </row>
    <row r="15" spans="2:22">
      <c r="B15" s="1" t="s">
        <v>588</v>
      </c>
      <c r="G15">
        <f t="shared" si="8"/>
        <v>3</v>
      </c>
      <c r="H15">
        <v>2</v>
      </c>
      <c r="I15">
        <f t="shared" si="4"/>
        <v>42</v>
      </c>
      <c r="J15">
        <f t="shared" si="12"/>
        <v>13</v>
      </c>
      <c r="K15" t="str" cm="1">
        <f t="array" aca="1" ref="K15" ca="1">RIGHT(INDIRECT("B"&amp;I15),9)</f>
        <v xml:space="preserve">  0.15394</v>
      </c>
      <c r="L15" t="str" cm="1">
        <f t="array" aca="1" ref="L15" ca="1">RIGHT(INDIRECT("D"&amp;I15+1),9)</f>
        <v xml:space="preserve"> 0.845936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'LAI']</v>
      </c>
      <c r="P15">
        <f t="shared" si="1"/>
        <v>13</v>
      </c>
      <c r="Q15" s="6" t="str">
        <f t="shared" ca="1" si="6"/>
        <v>LAI</v>
      </c>
      <c r="R15">
        <f t="shared" ca="1" si="2"/>
        <v>0.15393999999999999</v>
      </c>
      <c r="S15">
        <f t="shared" ca="1" si="2"/>
        <v>0.84593600000000002</v>
      </c>
      <c r="T15">
        <f t="shared" ca="1" si="3"/>
        <v>1</v>
      </c>
      <c r="U15">
        <f t="shared" ca="1" si="7"/>
        <v>0</v>
      </c>
      <c r="V15">
        <f t="shared" ca="1" si="7"/>
        <v>0</v>
      </c>
    </row>
    <row r="16" spans="2:22">
      <c r="B16" s="1" t="s">
        <v>21</v>
      </c>
      <c r="C16" t="s">
        <v>22</v>
      </c>
      <c r="D16" t="s">
        <v>605</v>
      </c>
      <c r="G16">
        <f t="shared" si="8"/>
        <v>3</v>
      </c>
      <c r="H16">
        <v>3</v>
      </c>
      <c r="I16">
        <f t="shared" si="4"/>
        <v>45</v>
      </c>
      <c r="J16">
        <f t="shared" si="12"/>
        <v>14</v>
      </c>
      <c r="K16" t="str" cm="1">
        <f t="array" aca="1" ref="K16" ca="1">RIGHT(INDIRECT("B"&amp;I16),9)</f>
        <v xml:space="preserve">  0.15394</v>
      </c>
      <c r="L16" t="str" cm="1">
        <f t="array" aca="1" ref="L16" ca="1">RIGHT(INDIRECT("D"&amp;I16+1),9)</f>
        <v xml:space="preserve"> 0.845936</v>
      </c>
      <c r="M16" cm="1">
        <f t="array" aca="1" ref="M16" ca="1">INDIRECT("D"&amp;I16+2)</f>
        <v>-1</v>
      </c>
      <c r="N16" t="str" cm="1">
        <f t="array" aca="1" ref="N16" ca="1">INDIRECT(IF(H16=2,"E","B")&amp;I16+H16)</f>
        <v xml:space="preserve">        'pH_cyt']</v>
      </c>
      <c r="P16">
        <f t="shared" si="1"/>
        <v>14</v>
      </c>
      <c r="Q16" s="6" t="str">
        <f t="shared" ca="1" si="6"/>
        <v>pH_cyt</v>
      </c>
      <c r="R16">
        <f t="shared" ca="1" si="2"/>
        <v>0.15393999999999999</v>
      </c>
      <c r="S16">
        <f t="shared" ca="1" si="2"/>
        <v>0.84593600000000002</v>
      </c>
      <c r="T16">
        <f t="shared" ca="1" si="3"/>
        <v>-1</v>
      </c>
      <c r="U16">
        <f t="shared" ca="1" si="7"/>
        <v>0</v>
      </c>
      <c r="V16">
        <f t="shared" ca="1" si="7"/>
        <v>0</v>
      </c>
    </row>
    <row r="17" spans="2:22">
      <c r="B17" s="1" t="s">
        <v>24</v>
      </c>
      <c r="C17" t="s">
        <v>22</v>
      </c>
      <c r="D17">
        <v>1</v>
      </c>
      <c r="E17" t="s">
        <v>135</v>
      </c>
      <c r="G17">
        <f t="shared" si="8"/>
        <v>4</v>
      </c>
      <c r="H17">
        <v>2</v>
      </c>
      <c r="I17">
        <f t="shared" si="4"/>
        <v>49</v>
      </c>
      <c r="J17">
        <f t="shared" si="12"/>
        <v>15</v>
      </c>
      <c r="K17" t="str" cm="1">
        <f t="array" aca="1" ref="K17" ca="1">RIGHT(INDIRECT("B"&amp;I17),9)</f>
        <v xml:space="preserve">  0.15394</v>
      </c>
      <c r="L17" t="str" cm="1">
        <f t="array" aca="1" ref="L17" ca="1">RIGHT(INDIRECT("D"&amp;I17+1),9)</f>
        <v xml:space="preserve"> 0.845936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'kmw']</v>
      </c>
      <c r="P17">
        <f t="shared" si="1"/>
        <v>15</v>
      </c>
      <c r="Q17" s="6" t="str">
        <f t="shared" ca="1" si="6"/>
        <v>kmw</v>
      </c>
      <c r="R17">
        <f t="shared" ca="1" si="2"/>
        <v>0.15393999999999999</v>
      </c>
      <c r="S17">
        <f t="shared" ca="1" si="2"/>
        <v>0.84593600000000002</v>
      </c>
      <c r="T17">
        <f t="shared" ca="1" si="3"/>
        <v>1</v>
      </c>
      <c r="U17">
        <f t="shared" ca="1" si="7"/>
        <v>0</v>
      </c>
      <c r="V17">
        <f t="shared" ca="1" si="7"/>
        <v>0</v>
      </c>
    </row>
    <row r="18" spans="2:22">
      <c r="B18" s="1" t="s">
        <v>588</v>
      </c>
      <c r="G18">
        <f t="shared" si="8"/>
        <v>3</v>
      </c>
      <c r="H18">
        <v>3</v>
      </c>
      <c r="I18">
        <f t="shared" si="4"/>
        <v>52</v>
      </c>
      <c r="J18">
        <f t="shared" ref="J18" si="13">1+J17</f>
        <v>16</v>
      </c>
      <c r="K18" t="str" cm="1">
        <f t="array" aca="1" ref="K18" ca="1">RIGHT(INDIRECT("B"&amp;I18),9)</f>
        <v xml:space="preserve">  0.15394</v>
      </c>
      <c r="L18" t="str" cm="1">
        <f t="array" aca="1" ref="L18" ca="1">RIGHT(INDIRECT("D"&amp;I18+1),9)</f>
        <v xml:space="preserve"> 0.845936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       'VFroot']</v>
      </c>
      <c r="P18">
        <f t="shared" si="1"/>
        <v>16</v>
      </c>
      <c r="Q18" s="6" t="str">
        <f t="shared" ca="1" si="6"/>
        <v>VFroot</v>
      </c>
      <c r="R18">
        <f t="shared" ca="1" si="2"/>
        <v>0.15393999999999999</v>
      </c>
      <c r="S18">
        <f t="shared" ca="1" si="2"/>
        <v>0.84593600000000002</v>
      </c>
      <c r="T18">
        <f t="shared" ca="1" si="3"/>
        <v>-1</v>
      </c>
      <c r="U18">
        <f t="shared" ca="1" si="7"/>
        <v>0</v>
      </c>
      <c r="V18">
        <f t="shared" ca="1" si="7"/>
        <v>0</v>
      </c>
    </row>
    <row r="19" spans="2:22">
      <c r="B19" s="1" t="s">
        <v>21</v>
      </c>
      <c r="C19" t="s">
        <v>22</v>
      </c>
      <c r="D19" t="s">
        <v>605</v>
      </c>
      <c r="G19">
        <f t="shared" si="8"/>
        <v>4</v>
      </c>
      <c r="H19">
        <v>3</v>
      </c>
      <c r="I19">
        <f t="shared" si="4"/>
        <v>56</v>
      </c>
      <c r="J19">
        <f t="shared" si="10"/>
        <v>17</v>
      </c>
      <c r="K19" t="str" cm="1">
        <f t="array" aca="1" ref="K19" ca="1">RIGHT(INDIRECT("B"&amp;I19),9)</f>
        <v xml:space="preserve">  0.15394</v>
      </c>
      <c r="L19" t="str" cm="1">
        <f t="array" aca="1" ref="L19" ca="1">RIGHT(INDIRECT("D"&amp;I19+1),9)</f>
        <v xml:space="preserve"> 0.845936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       'Aroot']</v>
      </c>
      <c r="P19">
        <f t="shared" si="1"/>
        <v>17</v>
      </c>
      <c r="Q19" s="6" t="str">
        <f t="shared" ca="1" si="6"/>
        <v>Aroot</v>
      </c>
      <c r="R19">
        <f t="shared" ca="1" si="2"/>
        <v>0.15393999999999999</v>
      </c>
      <c r="S19">
        <f t="shared" ca="1" si="2"/>
        <v>0.84593600000000002</v>
      </c>
      <c r="T19">
        <f t="shared" ca="1" si="3"/>
        <v>-1</v>
      </c>
      <c r="U19">
        <f t="shared" ca="1" si="7"/>
        <v>0</v>
      </c>
      <c r="V19">
        <f t="shared" ca="1" si="7"/>
        <v>0</v>
      </c>
    </row>
    <row r="20" spans="2:22">
      <c r="B20" s="1" t="s">
        <v>24</v>
      </c>
      <c r="C20" t="s">
        <v>22</v>
      </c>
      <c r="D20">
        <v>1</v>
      </c>
      <c r="G20">
        <f t="shared" si="8"/>
        <v>4</v>
      </c>
      <c r="H20">
        <v>2</v>
      </c>
      <c r="I20">
        <f t="shared" si="4"/>
        <v>60</v>
      </c>
      <c r="J20">
        <f t="shared" si="10"/>
        <v>18</v>
      </c>
      <c r="K20" t="str" cm="1">
        <f t="array" aca="1" ref="K20" ca="1">RIGHT(INDIRECT("B"&amp;I20),9)</f>
        <v xml:space="preserve">  0.15394</v>
      </c>
      <c r="L20" t="str" cm="1">
        <f t="array" aca="1" ref="L20" ca="1">RIGHT(INDIRECT("D"&amp;I20+1),9)</f>
        <v xml:space="preserve"> 0.845936</v>
      </c>
      <c r="M20" cm="1">
        <f t="array" aca="1" ref="M20" ca="1">INDIRECT("D"&amp;I20+2)</f>
        <v>1</v>
      </c>
      <c r="N20" t="str" cm="1">
        <f t="array" aca="1" ref="N20" ca="1">INDIRECT(IF(H20=2,"E","B")&amp;I20+H20)</f>
        <v xml:space="preserve"> 'kma']</v>
      </c>
      <c r="P20">
        <f t="shared" si="1"/>
        <v>18</v>
      </c>
      <c r="Q20" s="6" t="str">
        <f t="shared" ca="1" si="6"/>
        <v>kma</v>
      </c>
      <c r="R20">
        <f t="shared" ca="1" si="2"/>
        <v>0.15393999999999999</v>
      </c>
      <c r="S20">
        <f t="shared" ca="1" si="2"/>
        <v>0.84593600000000002</v>
      </c>
      <c r="T20">
        <f t="shared" ca="1" si="3"/>
        <v>1</v>
      </c>
      <c r="U20">
        <f t="shared" ca="1" si="7"/>
        <v>0</v>
      </c>
      <c r="V20">
        <f t="shared" ca="1" si="7"/>
        <v>0</v>
      </c>
    </row>
    <row r="21" spans="2:22">
      <c r="B21" s="1" t="s">
        <v>79</v>
      </c>
      <c r="G21">
        <f t="shared" si="8"/>
        <v>3</v>
      </c>
      <c r="H21">
        <v>3</v>
      </c>
      <c r="I21">
        <f t="shared" si="4"/>
        <v>63</v>
      </c>
      <c r="J21">
        <f t="shared" ref="J21:J22" si="14">1+J20</f>
        <v>19</v>
      </c>
      <c r="K21" t="str" cm="1">
        <f t="array" aca="1" ref="K21" ca="1">RIGHT(INDIRECT("B"&amp;I21),9)</f>
        <v xml:space="preserve">  0.15394</v>
      </c>
      <c r="L21" t="str" cm="1">
        <f t="array" aca="1" ref="L21" ca="1">RIGHT(INDIRECT("D"&amp;I21+1),9)</f>
        <v xml:space="preserve"> 0.845936</v>
      </c>
      <c r="M21" cm="1">
        <f t="array" aca="1" ref="M21" ca="1">INDIRECT("D"&amp;I21+2)</f>
        <v>-1</v>
      </c>
      <c r="N21" t="str" cm="1">
        <f t="array" aca="1" ref="N21" ca="1">INDIRECT(IF(H21=2,"E","B")&amp;I21+H21)</f>
        <v xml:space="preserve">        'VFrootbody']</v>
      </c>
      <c r="P21">
        <f t="shared" si="1"/>
        <v>19</v>
      </c>
      <c r="Q21" s="6" t="str">
        <f t="shared" ca="1" si="6"/>
        <v>VFrootbody</v>
      </c>
      <c r="R21">
        <f t="shared" ca="1" si="2"/>
        <v>0.15393999999999999</v>
      </c>
      <c r="S21">
        <f t="shared" ca="1" si="2"/>
        <v>0.84593600000000002</v>
      </c>
      <c r="T21">
        <f t="shared" ca="1" si="3"/>
        <v>-1</v>
      </c>
      <c r="U21">
        <f t="shared" ref="U21:V36" ca="1" si="15">T21*(R21-R20)/(2/3)</f>
        <v>0</v>
      </c>
      <c r="V21">
        <f t="shared" ca="1" si="15"/>
        <v>0</v>
      </c>
    </row>
    <row r="22" spans="2:22">
      <c r="B22" s="1" t="s">
        <v>589</v>
      </c>
      <c r="G22">
        <f t="shared" si="8"/>
        <v>4</v>
      </c>
      <c r="H22">
        <v>3</v>
      </c>
      <c r="I22">
        <f t="shared" si="4"/>
        <v>67</v>
      </c>
      <c r="J22">
        <f t="shared" si="14"/>
        <v>20</v>
      </c>
      <c r="K22" t="str" cm="1">
        <f t="array" aca="1" ref="K22" ca="1">RIGHT(INDIRECT("B"&amp;I22),9)</f>
        <v xml:space="preserve">  0.15394</v>
      </c>
      <c r="L22" t="str" cm="1">
        <f t="array" aca="1" ref="L22" ca="1">RIGHT(INDIRECT("D"&amp;I22+1),9)</f>
        <v xml:space="preserve"> 0.845936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       'f_apo']</v>
      </c>
      <c r="P22">
        <f t="shared" si="1"/>
        <v>20</v>
      </c>
      <c r="Q22" s="6" t="str">
        <f t="shared" ca="1" si="6"/>
        <v>f_apo</v>
      </c>
      <c r="R22">
        <f t="shared" ca="1" si="2"/>
        <v>0.15393999999999999</v>
      </c>
      <c r="S22">
        <f t="shared" ca="1" si="2"/>
        <v>0.84593600000000002</v>
      </c>
      <c r="T22">
        <f t="shared" ca="1" si="3"/>
        <v>1</v>
      </c>
      <c r="U22">
        <f t="shared" ca="1" si="15"/>
        <v>0</v>
      </c>
      <c r="V22">
        <f t="shared" ca="1" si="15"/>
        <v>0</v>
      </c>
    </row>
    <row r="23" spans="2:22">
      <c r="B23" s="1" t="s">
        <v>21</v>
      </c>
      <c r="C23" t="s">
        <v>22</v>
      </c>
      <c r="D23" t="s">
        <v>606</v>
      </c>
      <c r="G23">
        <f t="shared" si="8"/>
        <v>4</v>
      </c>
      <c r="H23">
        <v>3</v>
      </c>
      <c r="I23">
        <f t="shared" si="4"/>
        <v>71</v>
      </c>
      <c r="J23">
        <f t="shared" si="10"/>
        <v>21</v>
      </c>
      <c r="K23" t="str" cm="1">
        <f t="array" aca="1" ref="K23" ca="1">RIGHT(INDIRECT("B"&amp;I23),9)</f>
        <v xml:space="preserve">  0.15394</v>
      </c>
      <c r="L23" t="str" cm="1">
        <f t="array" aca="1" ref="L23" ca="1">RIGHT(INDIRECT("D"&amp;I23+1),9)</f>
        <v xml:space="preserve"> 0.845936</v>
      </c>
      <c r="M23" cm="1">
        <f t="array" aca="1" ref="M23" ca="1">INDIRECT("D"&amp;I23+2)</f>
        <v>-1</v>
      </c>
      <c r="N23" t="str" cm="1">
        <f t="array" aca="1" ref="N23" ca="1">INDIRECT(IF(H23=2,"E","B")&amp;I23+H23)</f>
        <v xml:space="preserve">        'Kn2']</v>
      </c>
      <c r="P23">
        <f t="shared" si="1"/>
        <v>21</v>
      </c>
      <c r="Q23" s="6" t="str">
        <f t="shared" ca="1" si="6"/>
        <v>Kn2</v>
      </c>
      <c r="R23">
        <f t="shared" ca="1" si="2"/>
        <v>0.15393999999999999</v>
      </c>
      <c r="S23">
        <f t="shared" ca="1" si="2"/>
        <v>0.84593600000000002</v>
      </c>
      <c r="T23">
        <f t="shared" ca="1" si="3"/>
        <v>-1</v>
      </c>
      <c r="U23">
        <f t="shared" ca="1" si="15"/>
        <v>0</v>
      </c>
      <c r="V23">
        <f t="shared" ca="1" si="15"/>
        <v>0</v>
      </c>
    </row>
    <row r="24" spans="2:22">
      <c r="B24" s="1" t="s">
        <v>24</v>
      </c>
      <c r="C24" t="s">
        <v>22</v>
      </c>
      <c r="D24">
        <v>1</v>
      </c>
      <c r="E24" t="s">
        <v>39</v>
      </c>
      <c r="G24">
        <f t="shared" si="8"/>
        <v>4</v>
      </c>
      <c r="H24">
        <v>2</v>
      </c>
      <c r="I24">
        <f t="shared" si="4"/>
        <v>75</v>
      </c>
      <c r="J24">
        <f t="shared" si="10"/>
        <v>22</v>
      </c>
      <c r="K24" t="str" cm="1">
        <f t="array" aca="1" ref="K24" ca="1">RIGHT(INDIRECT("B"&amp;I24),9)</f>
        <v xml:space="preserve">  0.15394</v>
      </c>
      <c r="L24" t="str" cm="1">
        <f t="array" aca="1" ref="L24" ca="1">RIGHT(INDIRECT("D"&amp;I24+1),9)</f>
        <v xml:space="preserve"> 0.845936</v>
      </c>
      <c r="M24" cm="1">
        <f t="array" aca="1" ref="M24" ca="1">INDIRECT("D"&amp;I24+2)</f>
        <v>1</v>
      </c>
      <c r="N24" t="str" cm="1">
        <f t="array" aca="1" ref="N24" ca="1">INDIRECT(IF(H24=2,"E","B")&amp;I24+H24)</f>
        <v xml:space="preserve"> 'Q']</v>
      </c>
      <c r="P24">
        <f t="shared" si="1"/>
        <v>22</v>
      </c>
      <c r="Q24" s="6" t="str">
        <f t="shared" ca="1" si="6"/>
        <v>Q</v>
      </c>
      <c r="R24">
        <f t="shared" ca="1" si="2"/>
        <v>0.15393999999999999</v>
      </c>
      <c r="S24">
        <f t="shared" ca="1" si="2"/>
        <v>0.84593600000000002</v>
      </c>
      <c r="T24">
        <f t="shared" ca="1" si="3"/>
        <v>1</v>
      </c>
      <c r="U24">
        <f t="shared" ca="1" si="15"/>
        <v>0</v>
      </c>
      <c r="V24">
        <f t="shared" ca="1" si="15"/>
        <v>0</v>
      </c>
    </row>
    <row r="25" spans="2:22">
      <c r="B25" s="1" t="s">
        <v>590</v>
      </c>
      <c r="G25">
        <f t="shared" si="8"/>
        <v>3</v>
      </c>
      <c r="H25">
        <v>3</v>
      </c>
      <c r="I25">
        <f t="shared" si="4"/>
        <v>78</v>
      </c>
      <c r="J25">
        <f t="shared" si="10"/>
        <v>23</v>
      </c>
      <c r="K25" t="str" cm="1">
        <f t="array" aca="1" ref="K25" ca="1">RIGHT(INDIRECT("B"&amp;I25),9)</f>
        <v xml:space="preserve"> 0.155209</v>
      </c>
      <c r="L25" t="str" cm="1">
        <f t="array" aca="1" ref="L25" ca="1">RIGHT(INDIRECT("D"&amp;I25+1),9)</f>
        <v xml:space="preserve"> 0.844668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       'Emax']</v>
      </c>
      <c r="P25">
        <f t="shared" si="1"/>
        <v>23</v>
      </c>
      <c r="Q25" s="6" t="str">
        <f t="shared" ca="1" si="6"/>
        <v>Emax</v>
      </c>
      <c r="R25">
        <f t="shared" ca="1" si="2"/>
        <v>0.15520900000000001</v>
      </c>
      <c r="S25">
        <f t="shared" ca="1" si="2"/>
        <v>0.84466799999999997</v>
      </c>
      <c r="T25">
        <f t="shared" ca="1" si="3"/>
        <v>-1</v>
      </c>
      <c r="U25">
        <f t="shared" ca="1" si="15"/>
        <v>-1.9035000000000302E-3</v>
      </c>
      <c r="V25">
        <f t="shared" ca="1" si="15"/>
        <v>3.6204570000001912E-6</v>
      </c>
    </row>
    <row r="26" spans="2:22">
      <c r="B26" s="1" t="s">
        <v>21</v>
      </c>
      <c r="C26" t="s">
        <v>22</v>
      </c>
      <c r="D26" t="s">
        <v>607</v>
      </c>
      <c r="G26">
        <f t="shared" si="8"/>
        <v>4</v>
      </c>
      <c r="H26">
        <v>3</v>
      </c>
      <c r="I26">
        <f t="shared" si="4"/>
        <v>82</v>
      </c>
      <c r="J26">
        <f t="shared" si="10"/>
        <v>24</v>
      </c>
      <c r="K26" t="str" cm="1">
        <f t="array" aca="1" ref="K26" ca="1">RIGHT(INDIRECT("B"&amp;I26),9)</f>
        <v xml:space="preserve"> 0.155209</v>
      </c>
      <c r="L26" t="str" cm="1">
        <f t="array" aca="1" ref="L26" ca="1">RIGHT(INDIRECT("D"&amp;I26+1),9)</f>
        <v xml:space="preserve"> 0.844668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       'Ilw']</v>
      </c>
      <c r="P26">
        <f t="shared" si="1"/>
        <v>24</v>
      </c>
      <c r="Q26" s="6" t="str">
        <f t="shared" ca="1" si="6"/>
        <v>Ilw</v>
      </c>
      <c r="R26">
        <f t="shared" ca="1" si="2"/>
        <v>0.15520900000000001</v>
      </c>
      <c r="S26">
        <f t="shared" ca="1" si="2"/>
        <v>0.84466799999999997</v>
      </c>
      <c r="T26">
        <f t="shared" ca="1" si="3"/>
        <v>-1</v>
      </c>
      <c r="U26">
        <f t="shared" ca="1" si="15"/>
        <v>0</v>
      </c>
      <c r="V26">
        <f t="shared" ca="1" si="15"/>
        <v>0</v>
      </c>
    </row>
    <row r="27" spans="2:22">
      <c r="B27" s="1" t="s">
        <v>24</v>
      </c>
      <c r="C27" t="s">
        <v>22</v>
      </c>
      <c r="D27">
        <v>1</v>
      </c>
      <c r="G27">
        <f t="shared" si="8"/>
        <v>4</v>
      </c>
      <c r="H27">
        <v>3</v>
      </c>
      <c r="I27">
        <f t="shared" si="4"/>
        <v>86</v>
      </c>
      <c r="J27">
        <f t="shared" ref="J27:J28" si="16">1+J26</f>
        <v>25</v>
      </c>
      <c r="K27" t="str" cm="1">
        <f t="array" aca="1" ref="K27" ca="1">RIGHT(INDIRECT("B"&amp;I27),9)</f>
        <v xml:space="preserve"> 0.155209</v>
      </c>
      <c r="L27" t="str" cm="1">
        <f t="array" aca="1" ref="L27" ca="1">RIGHT(INDIRECT("D"&amp;I27+1),9)</f>
        <v xml:space="preserve"> 0.844668</v>
      </c>
      <c r="M27" cm="1">
        <f t="array" aca="1" ref="M27" ca="1">INDIRECT("D"&amp;I27+2)</f>
        <v>1</v>
      </c>
      <c r="N27" t="str" cm="1">
        <f t="array" aca="1" ref="N27" ca="1">INDIRECT(IF(H27=2,"E","B")&amp;I27+H27)</f>
        <v xml:space="preserve">        'VFapoplast']</v>
      </c>
      <c r="P27">
        <f t="shared" si="1"/>
        <v>25</v>
      </c>
      <c r="Q27" s="6" t="str">
        <f t="shared" ca="1" si="6"/>
        <v>VFapoplast</v>
      </c>
      <c r="R27">
        <f t="shared" ca="1" si="2"/>
        <v>0.15520900000000001</v>
      </c>
      <c r="S27">
        <f t="shared" ca="1" si="2"/>
        <v>0.84466799999999997</v>
      </c>
      <c r="T27">
        <f t="shared" ca="1" si="3"/>
        <v>1</v>
      </c>
      <c r="U27">
        <f t="shared" ca="1" si="15"/>
        <v>0</v>
      </c>
      <c r="V27">
        <f t="shared" ca="1" si="15"/>
        <v>0</v>
      </c>
    </row>
    <row r="28" spans="2:22">
      <c r="B28" s="1" t="s">
        <v>30</v>
      </c>
      <c r="G28">
        <f t="shared" si="8"/>
        <v>4</v>
      </c>
      <c r="H28">
        <v>3</v>
      </c>
      <c r="I28">
        <f t="shared" si="4"/>
        <v>90</v>
      </c>
      <c r="J28">
        <f t="shared" si="16"/>
        <v>26</v>
      </c>
      <c r="K28" t="str" cm="1">
        <f t="array" aca="1" ref="K28" ca="1">RIGHT(INDIRECT("B"&amp;I28),9)</f>
        <v xml:space="preserve"> 0.155209</v>
      </c>
      <c r="L28" t="str" cm="1">
        <f t="array" aca="1" ref="L28" ca="1">RIGHT(INDIRECT("D"&amp;I28+1),9)</f>
        <v xml:space="preserve"> 0.844668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       'VFrootxylem']</v>
      </c>
      <c r="P28">
        <f t="shared" si="1"/>
        <v>26</v>
      </c>
      <c r="Q28" s="6" t="str">
        <f t="shared" ca="1" si="6"/>
        <v>VFrootxylem</v>
      </c>
      <c r="R28">
        <f t="shared" ca="1" si="2"/>
        <v>0.15520900000000001</v>
      </c>
      <c r="S28">
        <f t="shared" ca="1" si="2"/>
        <v>0.84466799999999997</v>
      </c>
      <c r="T28">
        <f t="shared" ca="1" si="3"/>
        <v>1</v>
      </c>
      <c r="U28">
        <f t="shared" ca="1" si="15"/>
        <v>0</v>
      </c>
      <c r="V28">
        <f t="shared" ca="1" si="15"/>
        <v>0</v>
      </c>
    </row>
    <row r="29" spans="2:22">
      <c r="B29" s="1" t="s">
        <v>590</v>
      </c>
      <c r="G29">
        <f t="shared" si="8"/>
        <v>4</v>
      </c>
      <c r="H29">
        <v>2</v>
      </c>
      <c r="I29">
        <f t="shared" si="4"/>
        <v>94</v>
      </c>
      <c r="J29">
        <f t="shared" si="10"/>
        <v>27</v>
      </c>
      <c r="K29" t="str" cm="1">
        <f t="array" aca="1" ref="K29" ca="1">RIGHT(INDIRECT("B"&amp;I29),9)</f>
        <v xml:space="preserve"> 0.155209</v>
      </c>
      <c r="L29" t="str" cm="1">
        <f t="array" aca="1" ref="L29" ca="1">RIGHT(INDIRECT("D"&amp;I29+1),9)</f>
        <v xml:space="preserve"> 0.844668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'Udx']</v>
      </c>
      <c r="P29">
        <f t="shared" si="1"/>
        <v>27</v>
      </c>
      <c r="Q29" s="6" t="str">
        <f t="shared" ca="1" si="6"/>
        <v>Udx</v>
      </c>
      <c r="R29">
        <f t="shared" ca="1" si="2"/>
        <v>0.15520900000000001</v>
      </c>
      <c r="S29">
        <f t="shared" ca="1" si="2"/>
        <v>0.84466799999999997</v>
      </c>
      <c r="T29">
        <f t="shared" ca="1" si="3"/>
        <v>1</v>
      </c>
      <c r="U29">
        <f t="shared" ca="1" si="15"/>
        <v>0</v>
      </c>
      <c r="V29">
        <f t="shared" ca="1" si="15"/>
        <v>0</v>
      </c>
    </row>
    <row r="30" spans="2:22">
      <c r="B30" s="1" t="s">
        <v>21</v>
      </c>
      <c r="C30" t="s">
        <v>22</v>
      </c>
      <c r="D30" t="s">
        <v>607</v>
      </c>
      <c r="G30">
        <f t="shared" si="8"/>
        <v>3</v>
      </c>
      <c r="H30">
        <v>3</v>
      </c>
      <c r="I30">
        <f t="shared" si="4"/>
        <v>97</v>
      </c>
      <c r="J30">
        <f t="shared" ref="J30:J31" si="17">1+J29</f>
        <v>28</v>
      </c>
      <c r="K30" t="str" cm="1">
        <f t="array" aca="1" ref="K30" ca="1">RIGHT(INDIRECT("B"&amp;I30),9)</f>
        <v xml:space="preserve"> 0.155209</v>
      </c>
      <c r="L30" t="str" cm="1">
        <f t="array" aca="1" ref="L30" ca="1">RIGHT(INDIRECT("D"&amp;I30+1),9)</f>
        <v xml:space="preserve"> 0.844668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       'froot_tip']</v>
      </c>
      <c r="P30">
        <f t="shared" si="1"/>
        <v>28</v>
      </c>
      <c r="Q30" s="6" t="str">
        <f t="shared" ca="1" si="6"/>
        <v>froot_tip</v>
      </c>
      <c r="R30">
        <f t="shared" ca="1" si="2"/>
        <v>0.15520900000000001</v>
      </c>
      <c r="S30">
        <f t="shared" ca="1" si="2"/>
        <v>0.84466799999999997</v>
      </c>
      <c r="T30">
        <f t="shared" ca="1" si="3"/>
        <v>1</v>
      </c>
      <c r="U30">
        <f t="shared" ca="1" si="15"/>
        <v>0</v>
      </c>
      <c r="V30">
        <f t="shared" ca="1" si="15"/>
        <v>0</v>
      </c>
    </row>
    <row r="31" spans="2:22">
      <c r="B31" s="1" t="s">
        <v>24</v>
      </c>
      <c r="C31" t="s">
        <v>22</v>
      </c>
      <c r="D31">
        <v>-1</v>
      </c>
      <c r="G31">
        <f t="shared" si="8"/>
        <v>4</v>
      </c>
      <c r="H31">
        <v>3</v>
      </c>
      <c r="I31">
        <f t="shared" si="4"/>
        <v>101</v>
      </c>
      <c r="J31">
        <f t="shared" si="17"/>
        <v>29</v>
      </c>
      <c r="K31" t="str" cm="1">
        <f t="array" aca="1" ref="K31" ca="1">RIGHT(INDIRECT("B"&amp;I31),9)</f>
        <v xml:space="preserve"> 0.102286</v>
      </c>
      <c r="L31" t="str" cm="1">
        <f t="array" aca="1" ref="L31" ca="1">RIGHT(INDIRECT("D"&amp;I31+1),9)</f>
        <v xml:space="preserve"> 0.897585</v>
      </c>
      <c r="M31" cm="1">
        <f t="array" aca="1" ref="M31" ca="1">INDIRECT("D"&amp;I31+2)</f>
        <v>-1</v>
      </c>
      <c r="N31" t="str" cm="1">
        <f t="array" aca="1" ref="N31" ca="1">INDIRECT(IF(H31=2,"E","B")&amp;I31+H31)</f>
        <v xml:space="preserve">        'Ymob_immob']</v>
      </c>
      <c r="P31">
        <f t="shared" si="1"/>
        <v>29</v>
      </c>
      <c r="Q31" s="6" t="str">
        <f t="shared" ca="1" si="6"/>
        <v>Ymob_immob</v>
      </c>
      <c r="R31">
        <f t="shared" ca="1" si="2"/>
        <v>0.102286</v>
      </c>
      <c r="S31">
        <f t="shared" ca="1" si="2"/>
        <v>0.89758499999999997</v>
      </c>
      <c r="T31">
        <f t="shared" ca="1" si="3"/>
        <v>-1</v>
      </c>
      <c r="U31">
        <f t="shared" ca="1" si="15"/>
        <v>7.9384500000000024E-2</v>
      </c>
      <c r="V31">
        <f t="shared" ca="1" si="15"/>
        <v>6.301184379750001E-3</v>
      </c>
    </row>
    <row r="32" spans="2:22">
      <c r="B32" s="1" t="s">
        <v>93</v>
      </c>
      <c r="G32">
        <f t="shared" si="8"/>
        <v>4</v>
      </c>
      <c r="H32">
        <v>3</v>
      </c>
      <c r="I32">
        <f t="shared" si="4"/>
        <v>105</v>
      </c>
      <c r="J32">
        <f t="shared" si="10"/>
        <v>30</v>
      </c>
      <c r="K32" t="str" cm="1">
        <f t="array" aca="1" ref="K32" ca="1">RIGHT(INDIRECT("B"&amp;I32),9)</f>
        <v xml:space="preserve"> 0.194846</v>
      </c>
      <c r="L32" t="str" cm="1">
        <f t="array" aca="1" ref="L32" ca="1">RIGHT(INDIRECT("D"&amp;I32+1),9)</f>
        <v xml:space="preserve"> 0.805036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       'wmim']</v>
      </c>
      <c r="P32">
        <f t="shared" si="1"/>
        <v>30</v>
      </c>
      <c r="Q32" s="6" t="str">
        <f t="shared" ca="1" si="6"/>
        <v>wmim</v>
      </c>
      <c r="R32">
        <f t="shared" ca="1" si="2"/>
        <v>0.19484599999999999</v>
      </c>
      <c r="S32">
        <f t="shared" ca="1" si="2"/>
        <v>0.80503599999999997</v>
      </c>
      <c r="T32">
        <f t="shared" ca="1" si="3"/>
        <v>-1</v>
      </c>
      <c r="U32">
        <f t="shared" ca="1" si="15"/>
        <v>-0.13883999999999999</v>
      </c>
      <c r="V32">
        <f t="shared" ca="1" si="15"/>
        <v>1.9274254739999996E-2</v>
      </c>
    </row>
    <row r="33" spans="2:22">
      <c r="B33" s="1" t="s">
        <v>590</v>
      </c>
      <c r="G33">
        <f t="shared" si="8"/>
        <v>4</v>
      </c>
      <c r="H33">
        <v>2</v>
      </c>
      <c r="I33">
        <f t="shared" si="4"/>
        <v>109</v>
      </c>
      <c r="J33">
        <f t="shared" si="10"/>
        <v>31</v>
      </c>
      <c r="K33" t="str" cm="1">
        <f t="array" aca="1" ref="K33" ca="1">RIGHT(INDIRECT("B"&amp;I33),9)</f>
        <v xml:space="preserve"> 0.194846</v>
      </c>
      <c r="L33" t="str" cm="1">
        <f t="array" aca="1" ref="L33" ca="1">RIGHT(INDIRECT("D"&amp;I33+1),9)</f>
        <v xml:space="preserve"> 0.805036</v>
      </c>
      <c r="M33" cm="1">
        <f t="array" aca="1" ref="M33" ca="1">INDIRECT("D"&amp;I33+2)</f>
        <v>1</v>
      </c>
      <c r="N33" t="str" cm="1">
        <f t="array" aca="1" ref="N33" ca="1">INDIRECT(IF(H33=2,"E","B")&amp;I33+H33)</f>
        <v xml:space="preserve"> 'Ks']</v>
      </c>
      <c r="P33">
        <f t="shared" si="1"/>
        <v>31</v>
      </c>
      <c r="Q33" s="6" t="str">
        <f t="shared" ca="1" si="6"/>
        <v>Ks</v>
      </c>
      <c r="R33">
        <f t="shared" ca="1" si="2"/>
        <v>0.19484599999999999</v>
      </c>
      <c r="S33">
        <f t="shared" ca="1" si="2"/>
        <v>0.80503599999999997</v>
      </c>
      <c r="T33">
        <f t="shared" ca="1" si="3"/>
        <v>1</v>
      </c>
      <c r="U33">
        <f t="shared" ca="1" si="15"/>
        <v>0</v>
      </c>
      <c r="V33">
        <f t="shared" ca="1" si="15"/>
        <v>0</v>
      </c>
    </row>
    <row r="34" spans="2:22">
      <c r="B34" s="1" t="s">
        <v>21</v>
      </c>
      <c r="C34" t="s">
        <v>22</v>
      </c>
      <c r="D34" t="s">
        <v>607</v>
      </c>
      <c r="G34">
        <f t="shared" si="8"/>
        <v>3</v>
      </c>
      <c r="H34">
        <v>2</v>
      </c>
      <c r="I34">
        <f t="shared" si="4"/>
        <v>112</v>
      </c>
      <c r="J34">
        <f t="shared" si="10"/>
        <v>32</v>
      </c>
      <c r="K34" t="str" cm="1">
        <f t="array" aca="1" ref="K34" ca="1">RIGHT(INDIRECT("B"&amp;I34),9)</f>
        <v xml:space="preserve"> 0.194846</v>
      </c>
      <c r="L34" t="str" cm="1">
        <f t="array" aca="1" ref="L34" ca="1">RIGHT(INDIRECT("D"&amp;I34+1),9)</f>
        <v xml:space="preserve"> 0.805036</v>
      </c>
      <c r="M34" cm="1">
        <f t="array" aca="1" ref="M34" ca="1">INDIRECT("D"&amp;I34+2)</f>
        <v>1</v>
      </c>
      <c r="N34" t="str" cm="1">
        <f t="array" aca="1" ref="N34" ca="1">INDIRECT(IF(H34=2,"E","B")&amp;I34+H34)</f>
        <v xml:space="preserve"> 'U42']</v>
      </c>
      <c r="P34">
        <f t="shared" si="1"/>
        <v>32</v>
      </c>
      <c r="Q34" s="6" t="str">
        <f t="shared" ca="1" si="6"/>
        <v>U42</v>
      </c>
      <c r="R34">
        <f t="shared" ca="1" si="2"/>
        <v>0.19484599999999999</v>
      </c>
      <c r="S34">
        <f t="shared" ca="1" si="2"/>
        <v>0.80503599999999997</v>
      </c>
      <c r="T34">
        <f t="shared" ca="1" si="3"/>
        <v>1</v>
      </c>
      <c r="U34">
        <f t="shared" ca="1" si="15"/>
        <v>0</v>
      </c>
      <c r="V34">
        <f t="shared" ca="1" si="15"/>
        <v>0</v>
      </c>
    </row>
    <row r="35" spans="2:22">
      <c r="B35" s="1" t="s">
        <v>24</v>
      </c>
      <c r="C35" t="s">
        <v>22</v>
      </c>
      <c r="D35">
        <v>1</v>
      </c>
      <c r="E35" t="s">
        <v>132</v>
      </c>
      <c r="G35">
        <f t="shared" si="8"/>
        <v>3</v>
      </c>
      <c r="H35">
        <v>3</v>
      </c>
      <c r="I35">
        <f t="shared" si="4"/>
        <v>115</v>
      </c>
      <c r="J35">
        <f t="shared" ref="J35:J36" si="18">1+J34</f>
        <v>33</v>
      </c>
      <c r="K35" t="str" cm="1">
        <f t="array" aca="1" ref="K35" ca="1">RIGHT(INDIRECT("B"&amp;I35),9)</f>
        <v xml:space="preserve"> 0.194846</v>
      </c>
      <c r="L35" t="str" cm="1">
        <f t="array" aca="1" ref="L35" ca="1">RIGHT(INDIRECT("D"&amp;I35+1),9)</f>
        <v xml:space="preserve"> 0.805037</v>
      </c>
      <c r="M35" cm="1">
        <f t="array" aca="1" ref="M35" ca="1">INDIRECT("D"&amp;I35+2)</f>
        <v>1</v>
      </c>
      <c r="N35" t="str" cm="1">
        <f t="array" aca="1" ref="N35" ca="1">INDIRECT(IF(H35=2,"E","B")&amp;I35+H35)</f>
        <v xml:space="preserve">        'OHConc']</v>
      </c>
      <c r="P35">
        <f t="shared" si="1"/>
        <v>33</v>
      </c>
      <c r="Q35" s="6" t="str">
        <f t="shared" ca="1" si="6"/>
        <v>OHConc</v>
      </c>
      <c r="R35">
        <f t="shared" ca="1" si="2"/>
        <v>0.19484599999999999</v>
      </c>
      <c r="S35">
        <f t="shared" ca="1" si="2"/>
        <v>0.805037</v>
      </c>
      <c r="T35">
        <f t="shared" ca="1" si="3"/>
        <v>1</v>
      </c>
      <c r="U35">
        <f t="shared" ca="1" si="15"/>
        <v>0</v>
      </c>
      <c r="V35">
        <f t="shared" ca="1" si="15"/>
        <v>0</v>
      </c>
    </row>
    <row r="36" spans="2:22">
      <c r="B36" s="1" t="s">
        <v>591</v>
      </c>
      <c r="G36">
        <f t="shared" si="8"/>
        <v>4</v>
      </c>
      <c r="H36">
        <v>3</v>
      </c>
      <c r="I36">
        <f t="shared" si="4"/>
        <v>119</v>
      </c>
      <c r="J36">
        <f t="shared" si="18"/>
        <v>34</v>
      </c>
      <c r="K36" t="str" cm="1">
        <f t="array" aca="1" ref="K36" ca="1">RIGHT(INDIRECT("B"&amp;I36),9)</f>
        <v xml:space="preserve"> 0.194846</v>
      </c>
      <c r="L36" t="str" cm="1">
        <f t="array" aca="1" ref="L36" ca="1">RIGHT(INDIRECT("D"&amp;I36+1),9)</f>
        <v xml:space="preserve"> 0.805037</v>
      </c>
      <c r="M36" cm="1">
        <f t="array" aca="1" ref="M36" ca="1">INDIRECT("D"&amp;I36+2)</f>
        <v>1</v>
      </c>
      <c r="N36" t="str" cm="1">
        <f t="array" aca="1" ref="N36" ca="1">INDIRECT(IF(H36=2,"E","B")&amp;I36+H36)</f>
        <v xml:space="preserve">        'lamb']</v>
      </c>
      <c r="P36">
        <f t="shared" si="1"/>
        <v>34</v>
      </c>
      <c r="Q36" s="6" t="str">
        <f t="shared" ca="1" si="6"/>
        <v>lamb</v>
      </c>
      <c r="R36">
        <f t="shared" ca="1" si="2"/>
        <v>0.19484599999999999</v>
      </c>
      <c r="S36">
        <f t="shared" ca="1" si="2"/>
        <v>0.805037</v>
      </c>
      <c r="T36">
        <f t="shared" ca="1" si="3"/>
        <v>1</v>
      </c>
      <c r="U36">
        <f t="shared" ca="1" si="15"/>
        <v>0</v>
      </c>
      <c r="V36">
        <f t="shared" ca="1" si="15"/>
        <v>0</v>
      </c>
    </row>
    <row r="37" spans="2:22">
      <c r="B37" s="1" t="s">
        <v>21</v>
      </c>
      <c r="C37" t="s">
        <v>22</v>
      </c>
      <c r="D37" t="s">
        <v>608</v>
      </c>
      <c r="G37">
        <f t="shared" si="8"/>
        <v>4</v>
      </c>
      <c r="H37">
        <v>2</v>
      </c>
      <c r="I37">
        <f t="shared" si="4"/>
        <v>123</v>
      </c>
      <c r="J37">
        <f t="shared" si="10"/>
        <v>35</v>
      </c>
      <c r="K37" t="str" cm="1">
        <f t="array" aca="1" ref="K37" ca="1">RIGHT(INDIRECT("B"&amp;I37),9)</f>
        <v xml:space="preserve"> 0.000054</v>
      </c>
      <c r="L37" t="str" cm="1">
        <f t="array" aca="1" ref="L37" ca="1">RIGHT(INDIRECT("D"&amp;I37+1),9)</f>
        <v xml:space="preserve"> 0.993266</v>
      </c>
      <c r="M37" cm="1">
        <f t="array" aca="1" ref="M37" ca="1">INDIRECT("D"&amp;I37+2)</f>
        <v>1</v>
      </c>
      <c r="N37" t="str" cm="1">
        <f t="array" aca="1" ref="N37" ca="1">INDIRECT(IF(H37=2,"E","B")&amp;I37+H37)</f>
        <v xml:space="preserve"> 'Koc']</v>
      </c>
      <c r="P37">
        <f t="shared" si="1"/>
        <v>35</v>
      </c>
      <c r="Q37" s="6" t="str">
        <f t="shared" ca="1" si="6"/>
        <v>Koc</v>
      </c>
      <c r="R37">
        <f t="shared" ca="1" si="2"/>
        <v>5.3999999999999998E-5</v>
      </c>
      <c r="S37">
        <f t="shared" ca="1" si="2"/>
        <v>0.99326599999999998</v>
      </c>
      <c r="T37">
        <f t="shared" ca="1" si="3"/>
        <v>1</v>
      </c>
      <c r="U37">
        <f t="shared" ref="U37:V52" ca="1" si="19">T37*(R37-R36)/(2/3)</f>
        <v>-0.292188</v>
      </c>
      <c r="V37">
        <f t="shared" ca="1" si="19"/>
        <v>-8.2497382578000003E-2</v>
      </c>
    </row>
    <row r="38" spans="2:22">
      <c r="B38" s="1" t="s">
        <v>24</v>
      </c>
      <c r="C38" t="s">
        <v>22</v>
      </c>
      <c r="D38">
        <v>1</v>
      </c>
      <c r="E38" t="s">
        <v>36</v>
      </c>
      <c r="G38">
        <f t="shared" si="8"/>
        <v>3</v>
      </c>
      <c r="H38">
        <v>2</v>
      </c>
      <c r="I38">
        <f t="shared" si="4"/>
        <v>126</v>
      </c>
      <c r="J38">
        <f t="shared" si="10"/>
        <v>36</v>
      </c>
      <c r="K38" t="str" cm="1">
        <f t="array" aca="1" ref="K38" ca="1">RIGHT(INDIRECT("B"&amp;I38),9)</f>
        <v xml:space="preserve"> 0.000054</v>
      </c>
      <c r="L38" t="str" cm="1">
        <f t="array" aca="1" ref="L38" ca="1">RIGHT(INDIRECT("D"&amp;I38+1),9)</f>
        <v xml:space="preserve"> 0.993266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'Sh']</v>
      </c>
      <c r="P38">
        <f t="shared" si="1"/>
        <v>36</v>
      </c>
      <c r="Q38" s="6" t="str">
        <f t="shared" ca="1" si="6"/>
        <v>Sh</v>
      </c>
      <c r="R38">
        <f t="shared" ca="1" si="2"/>
        <v>5.3999999999999998E-5</v>
      </c>
      <c r="S38">
        <f t="shared" ca="1" si="2"/>
        <v>0.99326599999999998</v>
      </c>
      <c r="T38">
        <f t="shared" ca="1" si="3"/>
        <v>-1</v>
      </c>
      <c r="U38">
        <f t="shared" ca="1" si="19"/>
        <v>0</v>
      </c>
      <c r="V38">
        <f t="shared" ca="1" si="19"/>
        <v>0</v>
      </c>
    </row>
    <row r="39" spans="2:22">
      <c r="B39" s="1" t="s">
        <v>591</v>
      </c>
      <c r="G39">
        <f t="shared" si="8"/>
        <v>3</v>
      </c>
      <c r="H39">
        <v>2</v>
      </c>
      <c r="I39">
        <f t="shared" si="4"/>
        <v>129</v>
      </c>
      <c r="J39">
        <f t="shared" ref="J39:J40" si="20">1+J38</f>
        <v>37</v>
      </c>
      <c r="K39" t="str" cm="1">
        <f t="array" aca="1" ref="K39" ca="1">RIGHT(INDIRECT("B"&amp;I39),9)</f>
        <v xml:space="preserve"> 0.000054</v>
      </c>
      <c r="L39" t="str" cm="1">
        <f t="array" aca="1" ref="L39" ca="1">RIGHT(INDIRECT("D"&amp;I39+1),9)</f>
        <v xml:space="preserve"> 0.993267</v>
      </c>
      <c r="M39" cm="1">
        <f t="array" aca="1" ref="M39" ca="1">INDIRECT("D"&amp;I39+2)</f>
        <v>-1</v>
      </c>
      <c r="N39" t="str" cm="1">
        <f t="array" aca="1" ref="N39" ca="1">INDIRECT(IF(H39=2,"E","B")&amp;I39+H39)</f>
        <v xml:space="preserve"> 'Cd']</v>
      </c>
      <c r="P39">
        <f t="shared" si="1"/>
        <v>37</v>
      </c>
      <c r="Q39" s="6" t="str">
        <f t="shared" ca="1" si="6"/>
        <v>Cd</v>
      </c>
      <c r="R39">
        <f t="shared" ca="1" si="2"/>
        <v>5.3999999999999998E-5</v>
      </c>
      <c r="S39">
        <f t="shared" ca="1" si="2"/>
        <v>0.99326700000000001</v>
      </c>
      <c r="T39">
        <f t="shared" ca="1" si="3"/>
        <v>-1</v>
      </c>
      <c r="U39">
        <f t="shared" ca="1" si="19"/>
        <v>0</v>
      </c>
      <c r="V39">
        <f t="shared" ca="1" si="19"/>
        <v>0</v>
      </c>
    </row>
    <row r="40" spans="2:22">
      <c r="B40" s="1" t="s">
        <v>21</v>
      </c>
      <c r="C40" t="s">
        <v>22</v>
      </c>
      <c r="D40" t="s">
        <v>608</v>
      </c>
      <c r="G40">
        <f t="shared" si="8"/>
        <v>3</v>
      </c>
      <c r="H40">
        <v>3</v>
      </c>
      <c r="I40">
        <f t="shared" si="4"/>
        <v>132</v>
      </c>
      <c r="J40">
        <f t="shared" si="20"/>
        <v>38</v>
      </c>
      <c r="K40" t="str" cm="1">
        <f t="array" aca="1" ref="K40" ca="1">RIGHT(INDIRECT("B"&amp;I40),9)</f>
        <v xml:space="preserve"> 0.000054</v>
      </c>
      <c r="L40" t="str" cm="1">
        <f t="array" aca="1" ref="L40" ca="1">RIGHT(INDIRECT("D"&amp;I40+1),9)</f>
        <v xml:space="preserve"> 0.993267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       'EaAir']</v>
      </c>
      <c r="P40">
        <f t="shared" si="1"/>
        <v>38</v>
      </c>
      <c r="Q40" s="6" t="str">
        <f t="shared" ca="1" si="6"/>
        <v>EaAir</v>
      </c>
      <c r="R40">
        <f t="shared" ca="1" si="2"/>
        <v>5.3999999999999998E-5</v>
      </c>
      <c r="S40">
        <f t="shared" ca="1" si="2"/>
        <v>0.99326700000000001</v>
      </c>
      <c r="T40">
        <f t="shared" ca="1" si="3"/>
        <v>-1</v>
      </c>
      <c r="U40">
        <f t="shared" ca="1" si="19"/>
        <v>0</v>
      </c>
      <c r="V40">
        <f t="shared" ca="1" si="19"/>
        <v>0</v>
      </c>
    </row>
    <row r="41" spans="2:22">
      <c r="B41" s="1" t="s">
        <v>24</v>
      </c>
      <c r="C41" t="s">
        <v>22</v>
      </c>
      <c r="D41">
        <v>1</v>
      </c>
      <c r="E41" t="s">
        <v>68</v>
      </c>
      <c r="G41">
        <f t="shared" si="8"/>
        <v>4</v>
      </c>
      <c r="H41">
        <v>3</v>
      </c>
      <c r="I41">
        <f t="shared" si="4"/>
        <v>136</v>
      </c>
      <c r="J41">
        <f t="shared" si="10"/>
        <v>39</v>
      </c>
      <c r="K41" t="str" cm="1">
        <f t="array" aca="1" ref="K41" ca="1">RIGHT(INDIRECT("B"&amp;I41),9)</f>
        <v xml:space="preserve"> 0.000054</v>
      </c>
      <c r="L41" t="str" cm="1">
        <f t="array" aca="1" ref="L41" ca="1">RIGHT(INDIRECT("D"&amp;I41+1),9)</f>
        <v xml:space="preserve"> 0.993267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       'k_sg']</v>
      </c>
      <c r="P41">
        <f t="shared" si="1"/>
        <v>39</v>
      </c>
      <c r="Q41" s="6" t="str">
        <f t="shared" ca="1" si="6"/>
        <v>k_sg</v>
      </c>
      <c r="R41">
        <f t="shared" ca="1" si="2"/>
        <v>5.3999999999999998E-5</v>
      </c>
      <c r="S41">
        <f t="shared" ca="1" si="2"/>
        <v>0.99326700000000001</v>
      </c>
      <c r="T41">
        <f t="shared" ca="1" si="3"/>
        <v>-1</v>
      </c>
      <c r="U41">
        <f t="shared" ca="1" si="19"/>
        <v>0</v>
      </c>
      <c r="V41">
        <f t="shared" ca="1" si="19"/>
        <v>0</v>
      </c>
    </row>
    <row r="42" spans="2:22">
      <c r="B42" s="1" t="s">
        <v>591</v>
      </c>
      <c r="G42">
        <f t="shared" si="8"/>
        <v>4</v>
      </c>
      <c r="H42">
        <v>3</v>
      </c>
      <c r="I42">
        <f t="shared" si="4"/>
        <v>140</v>
      </c>
      <c r="J42">
        <f t="shared" ref="J42:J44" si="21">1+J41</f>
        <v>40</v>
      </c>
      <c r="K42" t="str" cm="1">
        <f t="array" aca="1" ref="K42" ca="1">RIGHT(INDIRECT("B"&amp;I42),9)</f>
        <v xml:space="preserve"> 0.000054</v>
      </c>
      <c r="L42" t="str" cm="1">
        <f t="array" aca="1" ref="L42" ca="1">RIGHT(INDIRECT("D"&amp;I42+1),9)</f>
        <v xml:space="preserve"> 0.993267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       'If_sw']</v>
      </c>
      <c r="P42">
        <f t="shared" si="1"/>
        <v>40</v>
      </c>
      <c r="Q42" s="6" t="str">
        <f t="shared" ca="1" si="6"/>
        <v>If_sw</v>
      </c>
      <c r="R42">
        <f t="shared" ca="1" si="2"/>
        <v>5.3999999999999998E-5</v>
      </c>
      <c r="S42">
        <f t="shared" ca="1" si="2"/>
        <v>0.99326700000000001</v>
      </c>
      <c r="T42">
        <f t="shared" ca="1" si="3"/>
        <v>-1</v>
      </c>
      <c r="U42">
        <f t="shared" ca="1" si="19"/>
        <v>0</v>
      </c>
      <c r="V42">
        <f t="shared" ca="1" si="19"/>
        <v>0</v>
      </c>
    </row>
    <row r="43" spans="2:22">
      <c r="B43" s="1" t="s">
        <v>21</v>
      </c>
      <c r="C43" t="s">
        <v>22</v>
      </c>
      <c r="D43" t="s">
        <v>609</v>
      </c>
      <c r="G43">
        <f t="shared" si="8"/>
        <v>4</v>
      </c>
      <c r="H43">
        <v>2</v>
      </c>
      <c r="I43">
        <f t="shared" si="4"/>
        <v>144</v>
      </c>
      <c r="J43">
        <f t="shared" si="21"/>
        <v>41</v>
      </c>
      <c r="K43" t="str" cm="1">
        <f t="array" aca="1" ref="K43" ca="1">RIGHT(INDIRECT("B"&amp;I43),9)</f>
        <v xml:space="preserve"> 0.000054</v>
      </c>
      <c r="L43" t="str" cm="1">
        <f t="array" aca="1" ref="L43" ca="1">RIGHT(INDIRECT("D"&amp;I43+1),9)</f>
        <v xml:space="preserve"> 0.993267</v>
      </c>
      <c r="M43" cm="1">
        <f t="array" aca="1" ref="M43" ca="1">INDIRECT("D"&amp;I43+2)</f>
        <v>1</v>
      </c>
      <c r="N43" t="str" cm="1">
        <f t="array" aca="1" ref="N43" ca="1">INDIRECT(IF(H43=2,"E","B")&amp;I43+H43)</f>
        <v xml:space="preserve"> 'Ifw']</v>
      </c>
      <c r="P43">
        <f t="shared" si="1"/>
        <v>41</v>
      </c>
      <c r="Q43" s="6" t="str">
        <f t="shared" ca="1" si="6"/>
        <v>Ifw</v>
      </c>
      <c r="R43">
        <f t="shared" ca="1" si="2"/>
        <v>5.3999999999999998E-5</v>
      </c>
      <c r="S43">
        <f t="shared" ca="1" si="2"/>
        <v>0.99326700000000001</v>
      </c>
      <c r="T43">
        <f t="shared" ca="1" si="3"/>
        <v>1</v>
      </c>
      <c r="U43">
        <f t="shared" ca="1" si="19"/>
        <v>0</v>
      </c>
      <c r="V43">
        <f t="shared" ca="1" si="19"/>
        <v>0</v>
      </c>
    </row>
    <row r="44" spans="2:22">
      <c r="B44" s="1" t="s">
        <v>24</v>
      </c>
      <c r="C44" t="s">
        <v>22</v>
      </c>
      <c r="D44">
        <v>1</v>
      </c>
      <c r="E44" t="s">
        <v>63</v>
      </c>
      <c r="G44">
        <f t="shared" si="8"/>
        <v>3</v>
      </c>
      <c r="H44">
        <v>3</v>
      </c>
      <c r="I44">
        <f t="shared" si="4"/>
        <v>147</v>
      </c>
      <c r="J44">
        <f t="shared" si="21"/>
        <v>42</v>
      </c>
      <c r="K44" t="str" cm="1">
        <f t="array" aca="1" ref="K44" ca="1">RIGHT(INDIRECT("B"&amp;I44),9)</f>
        <v xml:space="preserve"> 0.000054</v>
      </c>
      <c r="L44" t="str" cm="1">
        <f t="array" aca="1" ref="L44" ca="1">RIGHT(INDIRECT("D"&amp;I44+1),9)</f>
        <v xml:space="preserve"> 0.993267</v>
      </c>
      <c r="M44" cm="1">
        <f t="array" aca="1" ref="M44" ca="1">INDIRECT("D"&amp;I44+2)</f>
        <v>1</v>
      </c>
      <c r="N44" t="str" cm="1">
        <f t="array" aca="1" ref="N44" ca="1">INDIRECT(IF(H44=2,"E","B")&amp;I44+H44)</f>
        <v xml:space="preserve">        'k_rd']</v>
      </c>
      <c r="P44">
        <f t="shared" si="1"/>
        <v>42</v>
      </c>
      <c r="Q44" s="6" t="str">
        <f t="shared" ca="1" si="6"/>
        <v>k_rd</v>
      </c>
      <c r="R44">
        <f t="shared" ca="1" si="2"/>
        <v>5.3999999999999998E-5</v>
      </c>
      <c r="S44">
        <f t="shared" ca="1" si="2"/>
        <v>0.99326700000000001</v>
      </c>
      <c r="T44">
        <f t="shared" ca="1" si="3"/>
        <v>1</v>
      </c>
      <c r="U44">
        <f t="shared" ca="1" si="19"/>
        <v>0</v>
      </c>
      <c r="V44">
        <f t="shared" ca="1" si="19"/>
        <v>0</v>
      </c>
    </row>
    <row r="45" spans="2:22">
      <c r="B45" s="1" t="s">
        <v>591</v>
      </c>
      <c r="G45">
        <f t="shared" si="8"/>
        <v>4</v>
      </c>
      <c r="H45">
        <v>3</v>
      </c>
      <c r="I45">
        <f t="shared" si="4"/>
        <v>151</v>
      </c>
      <c r="J45">
        <f t="shared" ref="J45:J47" si="22">1+J44</f>
        <v>43</v>
      </c>
      <c r="K45" t="str" cm="1">
        <f t="array" aca="1" ref="K45" ca="1">RIGHT(INDIRECT("B"&amp;I45),9)</f>
        <v xml:space="preserve"> 0.001063</v>
      </c>
      <c r="L45" t="str" cm="1">
        <f t="array" aca="1" ref="L45" ca="1">RIGHT(INDIRECT("D"&amp;I45+1),9)</f>
        <v xml:space="preserve"> 0.992265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       'AF_soil']</v>
      </c>
      <c r="P45">
        <f t="shared" si="1"/>
        <v>43</v>
      </c>
      <c r="Q45" s="6" t="str">
        <f t="shared" ca="1" si="6"/>
        <v>AF_soil</v>
      </c>
      <c r="R45">
        <f t="shared" ca="1" si="2"/>
        <v>1.0629999999999999E-3</v>
      </c>
      <c r="S45">
        <f t="shared" ca="1" si="2"/>
        <v>0.99226499999999995</v>
      </c>
      <c r="T45">
        <f t="shared" ca="1" si="3"/>
        <v>-1</v>
      </c>
      <c r="U45">
        <f t="shared" ca="1" si="19"/>
        <v>-1.5134999999999999E-3</v>
      </c>
      <c r="V45">
        <f t="shared" ca="1" si="19"/>
        <v>2.2747905000001326E-6</v>
      </c>
    </row>
    <row r="46" spans="2:22">
      <c r="B46" s="1" t="s">
        <v>21</v>
      </c>
      <c r="C46" t="s">
        <v>22</v>
      </c>
      <c r="D46" t="s">
        <v>609</v>
      </c>
      <c r="G46">
        <f t="shared" si="8"/>
        <v>4</v>
      </c>
      <c r="H46">
        <v>2</v>
      </c>
      <c r="I46">
        <f t="shared" si="4"/>
        <v>155</v>
      </c>
      <c r="J46">
        <f t="shared" si="22"/>
        <v>44</v>
      </c>
      <c r="K46" t="str" cm="1">
        <f t="array" aca="1" ref="K46" ca="1">RIGHT(INDIRECT("B"&amp;I46),9)</f>
        <v xml:space="preserve"> 0.001063</v>
      </c>
      <c r="L46" t="str" cm="1">
        <f t="array" aca="1" ref="L46" ca="1">RIGHT(INDIRECT("D"&amp;I46+1),9)</f>
        <v xml:space="preserve"> 0.992265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'kwe']</v>
      </c>
      <c r="P46">
        <f t="shared" si="1"/>
        <v>44</v>
      </c>
      <c r="Q46" s="6" t="str">
        <f t="shared" ca="1" si="6"/>
        <v>kwe</v>
      </c>
      <c r="R46">
        <f t="shared" ca="1" si="2"/>
        <v>1.0629999999999999E-3</v>
      </c>
      <c r="S46">
        <f t="shared" ca="1" si="2"/>
        <v>0.99226499999999995</v>
      </c>
      <c r="T46">
        <f t="shared" ca="1" si="3"/>
        <v>1</v>
      </c>
      <c r="U46">
        <f t="shared" ca="1" si="19"/>
        <v>0</v>
      </c>
      <c r="V46">
        <f t="shared" ca="1" si="19"/>
        <v>0</v>
      </c>
    </row>
    <row r="47" spans="2:22">
      <c r="B47" s="1" t="s">
        <v>24</v>
      </c>
      <c r="C47" t="s">
        <v>22</v>
      </c>
      <c r="D47">
        <v>-1</v>
      </c>
      <c r="G47">
        <f t="shared" si="8"/>
        <v>3</v>
      </c>
      <c r="H47">
        <v>3</v>
      </c>
      <c r="I47">
        <f t="shared" si="4"/>
        <v>158</v>
      </c>
      <c r="J47">
        <f t="shared" si="22"/>
        <v>45</v>
      </c>
      <c r="K47" t="str" cm="1">
        <f t="array" aca="1" ref="K47" ca="1">RIGHT(INDIRECT("B"&amp;I47),9)</f>
        <v xml:space="preserve"> 0.001063</v>
      </c>
      <c r="L47" t="str" cm="1">
        <f t="array" aca="1" ref="L47" ca="1">RIGHT(INDIRECT("D"&amp;I47+1),9)</f>
        <v xml:space="preserve"> 0.992265</v>
      </c>
      <c r="M47" cm="1">
        <f t="array" aca="1" ref="M47" ca="1">INDIRECT("D"&amp;I47+2)</f>
        <v>1</v>
      </c>
      <c r="N47" t="str" cm="1">
        <f t="array" aca="1" ref="N47" ca="1">INDIRECT(IF(H47=2,"E","B")&amp;I47+H47)</f>
        <v xml:space="preserve">        'Beta']</v>
      </c>
      <c r="P47">
        <f t="shared" si="1"/>
        <v>45</v>
      </c>
      <c r="Q47" s="6" t="str">
        <f t="shared" ca="1" si="6"/>
        <v>Beta</v>
      </c>
      <c r="R47">
        <f t="shared" ca="1" si="2"/>
        <v>1.0629999999999999E-3</v>
      </c>
      <c r="S47">
        <f t="shared" ca="1" si="2"/>
        <v>0.99226499999999995</v>
      </c>
      <c r="T47">
        <f t="shared" ca="1" si="3"/>
        <v>1</v>
      </c>
      <c r="U47">
        <f t="shared" ca="1" si="19"/>
        <v>0</v>
      </c>
      <c r="V47">
        <f t="shared" ca="1" si="19"/>
        <v>0</v>
      </c>
    </row>
    <row r="48" spans="2:22">
      <c r="B48" s="1" t="s">
        <v>55</v>
      </c>
      <c r="G48">
        <f t="shared" si="8"/>
        <v>4</v>
      </c>
      <c r="H48">
        <v>3</v>
      </c>
      <c r="I48">
        <f t="shared" si="4"/>
        <v>162</v>
      </c>
      <c r="J48">
        <f t="shared" si="10"/>
        <v>46</v>
      </c>
      <c r="K48" t="str" cm="1">
        <f t="array" aca="1" ref="K48" ca="1">RIGHT(INDIRECT("B"&amp;I48),9)</f>
        <v xml:space="preserve"> 0.001063</v>
      </c>
      <c r="L48" t="str" cm="1">
        <f t="array" aca="1" ref="L48" ca="1">RIGHT(INDIRECT("D"&amp;I48+1),9)</f>
        <v xml:space="preserve"> 0.992265</v>
      </c>
      <c r="M48" cm="1">
        <f t="array" aca="1" ref="M48" ca="1">INDIRECT("D"&amp;I48+2)</f>
        <v>-1</v>
      </c>
      <c r="N48" t="str" cm="1">
        <f t="array" aca="1" ref="N48" ca="1">INDIRECT(IF(H48=2,"E","B")&amp;I48+H48)</f>
        <v xml:space="preserve">        'Ytopsoil']</v>
      </c>
      <c r="P48">
        <f t="shared" si="1"/>
        <v>46</v>
      </c>
      <c r="Q48" s="6" t="str">
        <f t="shared" ca="1" si="6"/>
        <v>Ytopsoil</v>
      </c>
      <c r="R48">
        <f t="shared" ca="1" si="2"/>
        <v>1.0629999999999999E-3</v>
      </c>
      <c r="S48">
        <f t="shared" ca="1" si="2"/>
        <v>0.99226499999999995</v>
      </c>
      <c r="T48">
        <f t="shared" ca="1" si="3"/>
        <v>-1</v>
      </c>
      <c r="U48">
        <f t="shared" ca="1" si="19"/>
        <v>0</v>
      </c>
      <c r="V48">
        <f t="shared" ca="1" si="19"/>
        <v>0</v>
      </c>
    </row>
    <row r="49" spans="2:22">
      <c r="B49" s="1" t="s">
        <v>591</v>
      </c>
      <c r="G49">
        <f t="shared" si="8"/>
        <v>4</v>
      </c>
      <c r="H49">
        <v>2</v>
      </c>
      <c r="I49">
        <f t="shared" si="4"/>
        <v>166</v>
      </c>
      <c r="J49">
        <f t="shared" si="10"/>
        <v>47</v>
      </c>
      <c r="K49" t="str" cm="1">
        <f t="array" aca="1" ref="K49" ca="1">RIGHT(INDIRECT("B"&amp;I49),9)</f>
        <v xml:space="preserve"> 0.001062</v>
      </c>
      <c r="L49" t="str" cm="1">
        <f t="array" aca="1" ref="L49" ca="1">RIGHT(INDIRECT("D"&amp;I49+1),9)</f>
        <v xml:space="preserve"> 0.992265</v>
      </c>
      <c r="M49" cm="1">
        <f t="array" aca="1" ref="M49" ca="1">INDIRECT("D"&amp;I49+2)</f>
        <v>1</v>
      </c>
      <c r="N49" t="str" cm="1">
        <f t="array" aca="1" ref="N49" ca="1">INDIRECT(IF(H49=2,"E","B")&amp;I49+H49)</f>
        <v xml:space="preserve"> 'Sfc']</v>
      </c>
      <c r="P49">
        <f t="shared" si="1"/>
        <v>47</v>
      </c>
      <c r="Q49" s="6" t="str">
        <f t="shared" ca="1" si="6"/>
        <v>Sfc</v>
      </c>
      <c r="R49">
        <f t="shared" ca="1" si="2"/>
        <v>1.062E-3</v>
      </c>
      <c r="S49">
        <f t="shared" ca="1" si="2"/>
        <v>0.99226499999999995</v>
      </c>
      <c r="T49">
        <f t="shared" ca="1" si="3"/>
        <v>1</v>
      </c>
      <c r="U49">
        <f t="shared" ca="1" si="19"/>
        <v>-1.4999999999998738E-6</v>
      </c>
      <c r="V49">
        <f t="shared" ca="1" si="19"/>
        <v>0</v>
      </c>
    </row>
    <row r="50" spans="2:22">
      <c r="B50" s="1" t="s">
        <v>21</v>
      </c>
      <c r="C50" t="s">
        <v>22</v>
      </c>
      <c r="D50" t="s">
        <v>609</v>
      </c>
      <c r="G50">
        <f t="shared" si="8"/>
        <v>3</v>
      </c>
      <c r="H50">
        <v>3</v>
      </c>
      <c r="I50">
        <f t="shared" si="4"/>
        <v>169</v>
      </c>
      <c r="J50">
        <f t="shared" si="10"/>
        <v>48</v>
      </c>
      <c r="K50" t="str" cm="1">
        <f t="array" aca="1" ref="K50" ca="1">RIGHT(INDIRECT("B"&amp;I50),9)</f>
        <v xml:space="preserve"> 0.001062</v>
      </c>
      <c r="L50" t="str" cm="1">
        <f t="array" aca="1" ref="L50" ca="1">RIGHT(INDIRECT("D"&amp;I50+1),9)</f>
        <v xml:space="preserve"> 0.992265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'Rlf']</v>
      </c>
      <c r="P50">
        <f t="shared" si="1"/>
        <v>48</v>
      </c>
      <c r="Q50" s="6" t="str">
        <f t="shared" ca="1" si="6"/>
        <v>Rlf</v>
      </c>
      <c r="R50">
        <f t="shared" ca="1" si="2"/>
        <v>1.062E-3</v>
      </c>
      <c r="S50">
        <f t="shared" ca="1" si="2"/>
        <v>0.99226499999999995</v>
      </c>
      <c r="T50">
        <f t="shared" ca="1" si="3"/>
        <v>-1</v>
      </c>
      <c r="U50">
        <f t="shared" ca="1" si="19"/>
        <v>0</v>
      </c>
      <c r="V50">
        <f t="shared" ca="1" si="19"/>
        <v>0</v>
      </c>
    </row>
    <row r="51" spans="2:22">
      <c r="B51" s="1" t="s">
        <v>24</v>
      </c>
      <c r="C51" t="s">
        <v>22</v>
      </c>
      <c r="D51">
        <v>1</v>
      </c>
      <c r="E51" t="s">
        <v>96</v>
      </c>
      <c r="G51">
        <f t="shared" si="8"/>
        <v>4</v>
      </c>
      <c r="H51">
        <v>2</v>
      </c>
      <c r="I51">
        <f t="shared" si="4"/>
        <v>173</v>
      </c>
      <c r="J51">
        <f t="shared" si="10"/>
        <v>49</v>
      </c>
      <c r="K51" t="str" cm="1">
        <f t="array" aca="1" ref="K51" ca="1">RIGHT(INDIRECT("B"&amp;I51),9)</f>
        <v xml:space="preserve">  0.00104</v>
      </c>
      <c r="L51" t="str" cm="1">
        <f t="array" aca="1" ref="L51" ca="1">RIGHT(INDIRECT("D"&amp;I51+1),9)</f>
        <v xml:space="preserve"> 0.992288</v>
      </c>
      <c r="M51" cm="1">
        <f t="array" aca="1" ref="M51" ca="1">INDIRECT("D"&amp;I51+2)</f>
        <v>1</v>
      </c>
      <c r="N51" t="str" cm="1">
        <f t="array" aca="1" ref="N51" ca="1">INDIRECT(IF(H51=2,"E","B")&amp;I51+H51)</f>
        <v xml:space="preserve"> 'Cs']</v>
      </c>
      <c r="P51">
        <f t="shared" si="1"/>
        <v>49</v>
      </c>
      <c r="Q51" s="6" t="str">
        <f t="shared" ca="1" si="6"/>
        <v>Cs</v>
      </c>
      <c r="R51">
        <f t="shared" ca="1" si="2"/>
        <v>1.0399999999999999E-3</v>
      </c>
      <c r="S51">
        <f t="shared" ca="1" si="2"/>
        <v>0.99228799999999995</v>
      </c>
      <c r="T51">
        <f t="shared" ca="1" si="3"/>
        <v>1</v>
      </c>
      <c r="U51">
        <f t="shared" ca="1" si="19"/>
        <v>-3.3000000000000152E-5</v>
      </c>
      <c r="V51">
        <f t="shared" ca="1" si="19"/>
        <v>-1.13849999999977E-9</v>
      </c>
    </row>
    <row r="52" spans="2:22">
      <c r="B52" s="1" t="s">
        <v>591</v>
      </c>
      <c r="G52">
        <f t="shared" si="8"/>
        <v>3</v>
      </c>
      <c r="H52">
        <v>2</v>
      </c>
      <c r="I52">
        <f t="shared" si="4"/>
        <v>176</v>
      </c>
      <c r="J52">
        <f t="shared" si="10"/>
        <v>50</v>
      </c>
      <c r="K52" t="str" cm="1">
        <f t="array" aca="1" ref="K52" ca="1">RIGHT(INDIRECT("B"&amp;I52),9)</f>
        <v xml:space="preserve">  0.00104</v>
      </c>
      <c r="L52" t="str" cm="1">
        <f t="array" aca="1" ref="L52" ca="1">RIGHT(INDIRECT("D"&amp;I52+1),9)</f>
        <v xml:space="preserve"> 0.992288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'kxw']</v>
      </c>
      <c r="P52">
        <f t="shared" si="1"/>
        <v>50</v>
      </c>
      <c r="Q52" s="6" t="str">
        <f t="shared" ca="1" si="6"/>
        <v>kxw</v>
      </c>
      <c r="R52">
        <f t="shared" ca="1" si="2"/>
        <v>1.0399999999999999E-3</v>
      </c>
      <c r="S52">
        <f t="shared" ca="1" si="2"/>
        <v>0.99228799999999995</v>
      </c>
      <c r="T52">
        <f t="shared" ca="1" si="3"/>
        <v>1</v>
      </c>
      <c r="U52">
        <f t="shared" ca="1" si="19"/>
        <v>0</v>
      </c>
      <c r="V52">
        <f t="shared" ca="1" si="19"/>
        <v>0</v>
      </c>
    </row>
    <row r="53" spans="2:22">
      <c r="B53" s="1" t="s">
        <v>21</v>
      </c>
      <c r="C53" t="s">
        <v>22</v>
      </c>
      <c r="D53" t="s">
        <v>609</v>
      </c>
      <c r="G53">
        <f t="shared" si="8"/>
        <v>3</v>
      </c>
      <c r="H53">
        <v>3</v>
      </c>
      <c r="I53">
        <f t="shared" si="4"/>
        <v>179</v>
      </c>
      <c r="J53">
        <f t="shared" si="10"/>
        <v>51</v>
      </c>
      <c r="K53" t="str" cm="1">
        <f t="array" aca="1" ref="K53" ca="1">RIGHT(INDIRECT("B"&amp;I53),9)</f>
        <v xml:space="preserve"> 0.004072</v>
      </c>
      <c r="L53" t="str" cm="1">
        <f t="array" aca="1" ref="L53" ca="1">RIGHT(INDIRECT("D"&amp;I53+1),9)</f>
        <v xml:space="preserve"> 0.989275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       'alpha']</v>
      </c>
      <c r="P53">
        <f t="shared" si="1"/>
        <v>51</v>
      </c>
      <c r="Q53" s="6" t="str">
        <f t="shared" ca="1" si="6"/>
        <v>alpha</v>
      </c>
      <c r="R53">
        <f t="shared" ca="1" si="2"/>
        <v>4.0720000000000001E-3</v>
      </c>
      <c r="S53">
        <f t="shared" ca="1" si="2"/>
        <v>0.98927500000000002</v>
      </c>
      <c r="T53">
        <f t="shared" ca="1" si="3"/>
        <v>1</v>
      </c>
      <c r="U53">
        <f t="shared" ref="U53:V59" ca="1" si="23">T53*(R53-R52)/(2/3)</f>
        <v>4.548E-3</v>
      </c>
      <c r="V53">
        <f t="shared" ca="1" si="23"/>
        <v>-2.0554685999999539E-5</v>
      </c>
    </row>
    <row r="54" spans="2:22">
      <c r="B54" s="1" t="s">
        <v>24</v>
      </c>
      <c r="C54" t="s">
        <v>22</v>
      </c>
      <c r="D54">
        <v>-1</v>
      </c>
      <c r="G54">
        <f t="shared" si="8"/>
        <v>4</v>
      </c>
      <c r="H54">
        <v>3</v>
      </c>
      <c r="I54">
        <f t="shared" si="4"/>
        <v>183</v>
      </c>
      <c r="J54">
        <f t="shared" si="10"/>
        <v>52</v>
      </c>
      <c r="K54" t="str" cm="1">
        <f t="array" aca="1" ref="K54" ca="1">RIGHT(INDIRECT("B"&amp;I54),9)</f>
        <v xml:space="preserve"> 0.004072</v>
      </c>
      <c r="L54" t="str" cm="1">
        <f t="array" aca="1" ref="L54" ca="1">RIGHT(INDIRECT("D"&amp;I54+1),9)</f>
        <v xml:space="preserve"> 0.995809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       'SoilHL']</v>
      </c>
      <c r="P54">
        <f t="shared" si="1"/>
        <v>52</v>
      </c>
      <c r="Q54" s="6" t="str">
        <f t="shared" ca="1" si="6"/>
        <v>SoilHL</v>
      </c>
      <c r="R54">
        <f t="shared" ca="1" si="2"/>
        <v>4.0720000000000001E-3</v>
      </c>
      <c r="S54">
        <f t="shared" ca="1" si="2"/>
        <v>0.99580900000000006</v>
      </c>
      <c r="T54">
        <f t="shared" ca="1" si="3"/>
        <v>-1</v>
      </c>
      <c r="U54">
        <f t="shared" ca="1" si="23"/>
        <v>0</v>
      </c>
      <c r="V54">
        <f t="shared" ca="1" si="23"/>
        <v>0</v>
      </c>
    </row>
    <row r="55" spans="2:22">
      <c r="B55" s="1" t="s">
        <v>91</v>
      </c>
      <c r="G55">
        <f t="shared" si="8"/>
        <v>4</v>
      </c>
      <c r="H55">
        <v>3</v>
      </c>
      <c r="I55">
        <f t="shared" si="4"/>
        <v>187</v>
      </c>
      <c r="J55">
        <f t="shared" si="10"/>
        <v>53</v>
      </c>
      <c r="K55" t="str" cm="1">
        <f t="array" aca="1" ref="K55" ca="1">RIGHT(INDIRECT("B"&amp;I55),9)</f>
        <v xml:space="preserve"> 0.004072</v>
      </c>
      <c r="L55" t="str" cm="1">
        <f t="array" aca="1" ref="L55" ca="1">RIGHT(INDIRECT("D"&amp;I55+1),9)</f>
        <v xml:space="preserve"> 0.995809</v>
      </c>
      <c r="M55" cm="1">
        <f t="array" aca="1" ref="M55" ca="1">INDIRECT("D"&amp;I55+2)</f>
        <v>-1</v>
      </c>
      <c r="N55" t="str" cm="1">
        <f t="array" aca="1" ref="N55" ca="1">INDIRECT(IF(H55=2,"E","B")&amp;I55+H55)</f>
        <v xml:space="preserve">        'E_plas']</v>
      </c>
      <c r="P55">
        <f t="shared" si="1"/>
        <v>53</v>
      </c>
      <c r="Q55" s="6" t="str">
        <f t="shared" ca="1" si="6"/>
        <v>E_plas</v>
      </c>
      <c r="R55">
        <f t="shared" ca="1" si="2"/>
        <v>4.0720000000000001E-3</v>
      </c>
      <c r="S55">
        <f t="shared" ca="1" si="2"/>
        <v>0.99580900000000006</v>
      </c>
      <c r="T55">
        <f t="shared" ca="1" si="3"/>
        <v>-1</v>
      </c>
      <c r="U55">
        <f t="shared" ca="1" si="23"/>
        <v>0</v>
      </c>
      <c r="V55">
        <f t="shared" ca="1" si="23"/>
        <v>0</v>
      </c>
    </row>
    <row r="56" spans="2:22">
      <c r="B56" s="1" t="s">
        <v>591</v>
      </c>
      <c r="G56">
        <f t="shared" si="8"/>
        <v>4</v>
      </c>
      <c r="H56">
        <v>2</v>
      </c>
      <c r="I56">
        <f t="shared" si="4"/>
        <v>191</v>
      </c>
      <c r="J56">
        <f t="shared" ref="J56:J57" si="24">1+J55</f>
        <v>54</v>
      </c>
      <c r="K56" t="str" cm="1">
        <f t="array" aca="1" ref="K56" ca="1">RIGHT(INDIRECT("B"&amp;I56),9)</f>
        <v xml:space="preserve"> 0.004072</v>
      </c>
      <c r="L56" t="str" cm="1">
        <f t="array" aca="1" ref="L56" ca="1">RIGHT(INDIRECT("D"&amp;I56+1),9)</f>
        <v xml:space="preserve"> 0.995809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'Up']</v>
      </c>
      <c r="P56">
        <f t="shared" si="1"/>
        <v>54</v>
      </c>
      <c r="Q56" s="6" t="str">
        <f t="shared" ca="1" si="6"/>
        <v>Up</v>
      </c>
      <c r="R56">
        <f t="shared" ca="1" si="2"/>
        <v>4.0720000000000001E-3</v>
      </c>
      <c r="S56">
        <f t="shared" ca="1" si="2"/>
        <v>0.99580900000000006</v>
      </c>
      <c r="T56">
        <f t="shared" ca="1" si="3"/>
        <v>1</v>
      </c>
      <c r="U56">
        <f t="shared" ca="1" si="23"/>
        <v>0</v>
      </c>
      <c r="V56">
        <f t="shared" ca="1" si="23"/>
        <v>0</v>
      </c>
    </row>
    <row r="57" spans="2:22">
      <c r="B57" s="1" t="s">
        <v>21</v>
      </c>
      <c r="C57" t="s">
        <v>22</v>
      </c>
      <c r="D57" t="s">
        <v>609</v>
      </c>
      <c r="G57">
        <f t="shared" si="8"/>
        <v>3</v>
      </c>
      <c r="H57">
        <v>2</v>
      </c>
      <c r="I57">
        <f t="shared" si="4"/>
        <v>194</v>
      </c>
      <c r="J57">
        <f t="shared" si="24"/>
        <v>55</v>
      </c>
      <c r="K57" t="str" cm="1">
        <f t="array" aca="1" ref="K57" ca="1">RIGHT(INDIRECT("B"&amp;I57),9)</f>
        <v xml:space="preserve"> 0.004072</v>
      </c>
      <c r="L57" t="str" cm="1">
        <f t="array" aca="1" ref="L57" ca="1">RIGHT(INDIRECT("D"&amp;I57+1),9)</f>
        <v xml:space="preserve"> 0.995809</v>
      </c>
      <c r="M57" cm="1">
        <f t="array" aca="1" ref="M57" ca="1">INDIRECT("D"&amp;I57+2)</f>
        <v>1</v>
      </c>
      <c r="N57" t="str" cm="1">
        <f t="array" aca="1" ref="N57" ca="1">INDIRECT(IF(H57=2,"E","B")&amp;I57+H57)</f>
        <v xml:space="preserve"> 'Urx']</v>
      </c>
      <c r="P57">
        <f t="shared" si="1"/>
        <v>55</v>
      </c>
      <c r="Q57" s="6" t="str">
        <f t="shared" ca="1" si="6"/>
        <v>Urx</v>
      </c>
      <c r="R57">
        <f t="shared" ca="1" si="2"/>
        <v>4.0720000000000001E-3</v>
      </c>
      <c r="S57">
        <f t="shared" ca="1" si="2"/>
        <v>0.99580900000000006</v>
      </c>
      <c r="T57">
        <f t="shared" ca="1" si="3"/>
        <v>1</v>
      </c>
      <c r="U57">
        <f t="shared" ca="1" si="23"/>
        <v>0</v>
      </c>
      <c r="V57">
        <f t="shared" ca="1" si="23"/>
        <v>0</v>
      </c>
    </row>
    <row r="58" spans="2:22">
      <c r="B58" s="1" t="s">
        <v>24</v>
      </c>
      <c r="C58" t="s">
        <v>22</v>
      </c>
      <c r="D58">
        <v>-1</v>
      </c>
      <c r="G58">
        <f t="shared" si="8"/>
        <v>3</v>
      </c>
      <c r="H58">
        <v>2</v>
      </c>
      <c r="I58">
        <f t="shared" si="4"/>
        <v>197</v>
      </c>
      <c r="J58">
        <f t="shared" ref="J58:J59" si="25">1+J57</f>
        <v>56</v>
      </c>
      <c r="K58" t="str" cm="1">
        <f t="array" aca="1" ref="K58" ca="1">RIGHT(INDIRECT("B"&amp;I58),9)</f>
        <v xml:space="preserve"> 0.004081</v>
      </c>
      <c r="L58" t="str" cm="1">
        <f t="array" aca="1" ref="L58" ca="1">RIGHT(INDIRECT("D"&amp;I58+1),9)</f>
        <v xml:space="preserve">   0.9958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'Ew']</v>
      </c>
      <c r="P58">
        <f t="shared" si="1"/>
        <v>56</v>
      </c>
      <c r="Q58" s="6" t="str">
        <f t="shared" ca="1" si="6"/>
        <v>Ew</v>
      </c>
      <c r="R58">
        <f t="shared" ca="1" si="2"/>
        <v>4.0810000000000004E-3</v>
      </c>
      <c r="S58">
        <f t="shared" ca="1" si="2"/>
        <v>0.99580000000000002</v>
      </c>
      <c r="T58">
        <f t="shared" ca="1" si="3"/>
        <v>-1</v>
      </c>
      <c r="U58">
        <f t="shared" ca="1" si="23"/>
        <v>-1.3500000000000491E-5</v>
      </c>
      <c r="V58">
        <f t="shared" ca="1" si="23"/>
        <v>1.8225000000075094E-10</v>
      </c>
    </row>
    <row r="59" spans="2:22">
      <c r="B59" s="1" t="s">
        <v>64</v>
      </c>
      <c r="G59">
        <f t="shared" si="8"/>
        <v>3</v>
      </c>
      <c r="H59">
        <v>3</v>
      </c>
      <c r="I59">
        <f t="shared" si="4"/>
        <v>200</v>
      </c>
      <c r="J59">
        <f t="shared" si="25"/>
        <v>57</v>
      </c>
      <c r="K59" t="str" cm="1">
        <f t="array" aca="1" ref="K59" ca="1">RIGHT(INDIRECT("B"&amp;I59),9)</f>
        <v xml:space="preserve"> 0.002921</v>
      </c>
      <c r="L59" t="str" cm="1">
        <f t="array" aca="1" ref="L59" ca="1">RIGHT(INDIRECT("D"&amp;I59+1),9)</f>
        <v xml:space="preserve"> 0.996968</v>
      </c>
      <c r="M59" cm="1">
        <f t="array" aca="1" ref="M59" ca="1">INDIRECT("D"&amp;I59+2)</f>
        <v>1</v>
      </c>
      <c r="N59" t="str" cm="1">
        <f t="array" aca="1" ref="N59" ca="1">INDIRECT(IF(H59=2,"E","B")&amp;I59+H59)</f>
        <v xml:space="preserve">        'thetam']]</v>
      </c>
      <c r="P59">
        <f t="shared" si="1"/>
        <v>57</v>
      </c>
      <c r="Q59" s="6" t="str">
        <f t="shared" ca="1" si="6"/>
        <v>thetam</v>
      </c>
      <c r="R59">
        <f t="shared" ca="1" si="2"/>
        <v>2.921E-3</v>
      </c>
      <c r="S59">
        <f t="shared" ca="1" si="2"/>
        <v>0.99696799999999997</v>
      </c>
      <c r="T59">
        <f t="shared" ca="1" si="3"/>
        <v>1</v>
      </c>
      <c r="U59">
        <f t="shared" ca="1" si="23"/>
        <v>-1.7400000000000007E-3</v>
      </c>
      <c r="V59">
        <f t="shared" ca="1" si="23"/>
        <v>-3.0484799999998623E-6</v>
      </c>
    </row>
    <row r="60" spans="2:22">
      <c r="B60" s="1" t="s">
        <v>591</v>
      </c>
    </row>
    <row r="61" spans="2:22">
      <c r="B61" s="1" t="s">
        <v>21</v>
      </c>
      <c r="C61" t="s">
        <v>22</v>
      </c>
      <c r="D61" t="s">
        <v>609</v>
      </c>
    </row>
    <row r="62" spans="2:22">
      <c r="B62" s="1" t="s">
        <v>24</v>
      </c>
      <c r="C62" t="s">
        <v>22</v>
      </c>
      <c r="D62">
        <v>1</v>
      </c>
      <c r="E62" t="s">
        <v>303</v>
      </c>
    </row>
    <row r="63" spans="2:22">
      <c r="B63" s="1" t="s">
        <v>591</v>
      </c>
    </row>
    <row r="64" spans="2:22">
      <c r="B64" s="1" t="s">
        <v>21</v>
      </c>
      <c r="C64" t="s">
        <v>22</v>
      </c>
      <c r="D64" t="s">
        <v>609</v>
      </c>
    </row>
    <row r="65" spans="2:5">
      <c r="B65" s="1" t="s">
        <v>24</v>
      </c>
      <c r="C65" t="s">
        <v>22</v>
      </c>
      <c r="D65">
        <v>-1</v>
      </c>
    </row>
    <row r="66" spans="2:5">
      <c r="B66" s="1" t="s">
        <v>37</v>
      </c>
    </row>
    <row r="67" spans="2:5">
      <c r="B67" s="1" t="s">
        <v>591</v>
      </c>
    </row>
    <row r="68" spans="2:5">
      <c r="B68" s="1" t="s">
        <v>21</v>
      </c>
      <c r="C68" t="s">
        <v>22</v>
      </c>
      <c r="D68" t="s">
        <v>609</v>
      </c>
    </row>
    <row r="69" spans="2:5">
      <c r="B69" s="1" t="s">
        <v>24</v>
      </c>
      <c r="C69" t="s">
        <v>22</v>
      </c>
      <c r="D69">
        <v>1</v>
      </c>
    </row>
    <row r="70" spans="2:5">
      <c r="B70" s="1" t="s">
        <v>48</v>
      </c>
    </row>
    <row r="71" spans="2:5">
      <c r="B71" s="1" t="s">
        <v>591</v>
      </c>
    </row>
    <row r="72" spans="2:5">
      <c r="B72" s="1" t="s">
        <v>21</v>
      </c>
      <c r="C72" t="s">
        <v>22</v>
      </c>
      <c r="D72" t="s">
        <v>609</v>
      </c>
    </row>
    <row r="73" spans="2:5">
      <c r="B73" s="1" t="s">
        <v>24</v>
      </c>
      <c r="C73" t="s">
        <v>22</v>
      </c>
      <c r="D73">
        <v>-1</v>
      </c>
    </row>
    <row r="74" spans="2:5">
      <c r="B74" s="1" t="s">
        <v>306</v>
      </c>
    </row>
    <row r="75" spans="2:5">
      <c r="B75" s="1" t="s">
        <v>591</v>
      </c>
    </row>
    <row r="76" spans="2:5">
      <c r="B76" s="1" t="s">
        <v>21</v>
      </c>
      <c r="C76" t="s">
        <v>22</v>
      </c>
      <c r="D76" t="s">
        <v>609</v>
      </c>
    </row>
    <row r="77" spans="2:5">
      <c r="B77" s="1" t="s">
        <v>24</v>
      </c>
      <c r="C77" t="s">
        <v>22</v>
      </c>
      <c r="D77">
        <v>1</v>
      </c>
      <c r="E77" t="s">
        <v>44</v>
      </c>
    </row>
    <row r="78" spans="2:5">
      <c r="B78" s="1" t="s">
        <v>592</v>
      </c>
    </row>
    <row r="79" spans="2:5">
      <c r="B79" s="1" t="s">
        <v>21</v>
      </c>
      <c r="C79" t="s">
        <v>22</v>
      </c>
      <c r="D79" t="s">
        <v>610</v>
      </c>
    </row>
    <row r="80" spans="2:5">
      <c r="B80" s="1" t="s">
        <v>24</v>
      </c>
      <c r="C80" t="s">
        <v>22</v>
      </c>
      <c r="D80">
        <v>-1</v>
      </c>
    </row>
    <row r="81" spans="2:5">
      <c r="B81" s="1" t="s">
        <v>73</v>
      </c>
    </row>
    <row r="82" spans="2:5">
      <c r="B82" s="1" t="s">
        <v>592</v>
      </c>
    </row>
    <row r="83" spans="2:5">
      <c r="B83" s="1" t="s">
        <v>21</v>
      </c>
      <c r="C83" t="s">
        <v>22</v>
      </c>
      <c r="D83" t="s">
        <v>610</v>
      </c>
    </row>
    <row r="84" spans="2:5">
      <c r="B84" s="1" t="s">
        <v>24</v>
      </c>
      <c r="C84" t="s">
        <v>22</v>
      </c>
      <c r="D84">
        <v>-1</v>
      </c>
    </row>
    <row r="85" spans="2:5">
      <c r="B85" s="1" t="s">
        <v>205</v>
      </c>
    </row>
    <row r="86" spans="2:5">
      <c r="B86" s="1" t="s">
        <v>592</v>
      </c>
    </row>
    <row r="87" spans="2:5">
      <c r="B87" s="1" t="s">
        <v>21</v>
      </c>
      <c r="C87" t="s">
        <v>22</v>
      </c>
      <c r="D87" t="s">
        <v>610</v>
      </c>
    </row>
    <row r="88" spans="2:5">
      <c r="B88" s="1" t="s">
        <v>24</v>
      </c>
      <c r="C88" t="s">
        <v>22</v>
      </c>
      <c r="D88">
        <v>1</v>
      </c>
    </row>
    <row r="89" spans="2:5">
      <c r="B89" s="1" t="s">
        <v>52</v>
      </c>
    </row>
    <row r="90" spans="2:5">
      <c r="B90" s="1" t="s">
        <v>592</v>
      </c>
    </row>
    <row r="91" spans="2:5">
      <c r="B91" s="1" t="s">
        <v>21</v>
      </c>
      <c r="C91" t="s">
        <v>22</v>
      </c>
      <c r="D91" t="s">
        <v>610</v>
      </c>
    </row>
    <row r="92" spans="2:5">
      <c r="B92" s="1" t="s">
        <v>24</v>
      </c>
      <c r="C92" t="s">
        <v>22</v>
      </c>
      <c r="D92">
        <v>1</v>
      </c>
    </row>
    <row r="93" spans="2:5">
      <c r="B93" s="1" t="s">
        <v>45</v>
      </c>
    </row>
    <row r="94" spans="2:5">
      <c r="B94" s="1" t="s">
        <v>592</v>
      </c>
    </row>
    <row r="95" spans="2:5">
      <c r="B95" s="1" t="s">
        <v>21</v>
      </c>
      <c r="C95" t="s">
        <v>22</v>
      </c>
      <c r="D95" t="s">
        <v>610</v>
      </c>
    </row>
    <row r="96" spans="2:5">
      <c r="B96" s="1" t="s">
        <v>24</v>
      </c>
      <c r="C96" t="s">
        <v>22</v>
      </c>
      <c r="D96">
        <v>1</v>
      </c>
      <c r="E96" t="s">
        <v>215</v>
      </c>
    </row>
    <row r="97" spans="2:5">
      <c r="B97" s="1" t="s">
        <v>592</v>
      </c>
    </row>
    <row r="98" spans="2:5">
      <c r="B98" s="1" t="s">
        <v>21</v>
      </c>
      <c r="C98" t="s">
        <v>22</v>
      </c>
      <c r="D98" t="s">
        <v>610</v>
      </c>
    </row>
    <row r="99" spans="2:5">
      <c r="B99" s="1" t="s">
        <v>24</v>
      </c>
      <c r="C99" t="s">
        <v>22</v>
      </c>
      <c r="D99">
        <v>1</v>
      </c>
    </row>
    <row r="100" spans="2:5">
      <c r="B100" s="1" t="s">
        <v>28</v>
      </c>
    </row>
    <row r="101" spans="2:5">
      <c r="B101" s="1" t="s">
        <v>593</v>
      </c>
    </row>
    <row r="102" spans="2:5">
      <c r="B102" s="1" t="s">
        <v>21</v>
      </c>
      <c r="C102" t="s">
        <v>22</v>
      </c>
      <c r="D102" t="s">
        <v>611</v>
      </c>
    </row>
    <row r="103" spans="2:5">
      <c r="B103" s="1" t="s">
        <v>24</v>
      </c>
      <c r="C103" t="s">
        <v>22</v>
      </c>
      <c r="D103">
        <v>-1</v>
      </c>
    </row>
    <row r="104" spans="2:5">
      <c r="B104" s="1" t="s">
        <v>98</v>
      </c>
    </row>
    <row r="105" spans="2:5">
      <c r="B105" s="1" t="s">
        <v>594</v>
      </c>
    </row>
    <row r="106" spans="2:5">
      <c r="B106" s="1" t="s">
        <v>21</v>
      </c>
      <c r="C106" t="s">
        <v>22</v>
      </c>
      <c r="D106" t="s">
        <v>612</v>
      </c>
    </row>
    <row r="107" spans="2:5">
      <c r="B107" s="1" t="s">
        <v>24</v>
      </c>
      <c r="C107" t="s">
        <v>22</v>
      </c>
      <c r="D107">
        <v>-1</v>
      </c>
    </row>
    <row r="108" spans="2:5">
      <c r="B108" s="1" t="s">
        <v>67</v>
      </c>
    </row>
    <row r="109" spans="2:5">
      <c r="B109" s="1" t="s">
        <v>594</v>
      </c>
    </row>
    <row r="110" spans="2:5">
      <c r="B110" s="1" t="s">
        <v>21</v>
      </c>
      <c r="C110" t="s">
        <v>22</v>
      </c>
      <c r="D110" t="s">
        <v>612</v>
      </c>
    </row>
    <row r="111" spans="2:5">
      <c r="B111" s="1" t="s">
        <v>24</v>
      </c>
      <c r="C111" t="s">
        <v>22</v>
      </c>
      <c r="D111">
        <v>1</v>
      </c>
      <c r="E111" t="s">
        <v>99</v>
      </c>
    </row>
    <row r="112" spans="2:5">
      <c r="B112" s="1" t="s">
        <v>594</v>
      </c>
    </row>
    <row r="113" spans="2:5">
      <c r="B113" s="1" t="s">
        <v>21</v>
      </c>
      <c r="C113" t="s">
        <v>22</v>
      </c>
      <c r="D113" t="s">
        <v>612</v>
      </c>
    </row>
    <row r="114" spans="2:5">
      <c r="B114" s="1" t="s">
        <v>24</v>
      </c>
      <c r="C114" t="s">
        <v>22</v>
      </c>
      <c r="D114">
        <v>1</v>
      </c>
      <c r="E114" t="s">
        <v>143</v>
      </c>
    </row>
    <row r="115" spans="2:5">
      <c r="B115" s="1" t="s">
        <v>594</v>
      </c>
    </row>
    <row r="116" spans="2:5">
      <c r="B116" s="1" t="s">
        <v>21</v>
      </c>
      <c r="C116" t="s">
        <v>22</v>
      </c>
      <c r="D116" t="s">
        <v>613</v>
      </c>
    </row>
    <row r="117" spans="2:5">
      <c r="B117" s="1" t="s">
        <v>24</v>
      </c>
      <c r="C117" t="s">
        <v>22</v>
      </c>
      <c r="D117">
        <v>1</v>
      </c>
    </row>
    <row r="118" spans="2:5">
      <c r="B118" s="1" t="s">
        <v>32</v>
      </c>
    </row>
    <row r="119" spans="2:5">
      <c r="B119" s="1" t="s">
        <v>594</v>
      </c>
    </row>
    <row r="120" spans="2:5">
      <c r="B120" s="1" t="s">
        <v>21</v>
      </c>
      <c r="C120" t="s">
        <v>22</v>
      </c>
      <c r="D120" t="s">
        <v>613</v>
      </c>
    </row>
    <row r="121" spans="2:5">
      <c r="B121" s="1" t="s">
        <v>24</v>
      </c>
      <c r="C121" t="s">
        <v>22</v>
      </c>
      <c r="D121">
        <v>1</v>
      </c>
    </row>
    <row r="122" spans="2:5">
      <c r="B122" s="1" t="s">
        <v>54</v>
      </c>
    </row>
    <row r="123" spans="2:5">
      <c r="B123" s="1" t="s">
        <v>595</v>
      </c>
    </row>
    <row r="124" spans="2:5">
      <c r="B124" s="1" t="s">
        <v>21</v>
      </c>
      <c r="C124" t="s">
        <v>22</v>
      </c>
      <c r="D124" t="s">
        <v>614</v>
      </c>
    </row>
    <row r="125" spans="2:5">
      <c r="B125" s="1" t="s">
        <v>24</v>
      </c>
      <c r="C125" t="s">
        <v>22</v>
      </c>
      <c r="D125">
        <v>1</v>
      </c>
      <c r="E125" t="s">
        <v>159</v>
      </c>
    </row>
    <row r="126" spans="2:5">
      <c r="B126" s="1" t="s">
        <v>595</v>
      </c>
    </row>
    <row r="127" spans="2:5">
      <c r="B127" s="1" t="s">
        <v>21</v>
      </c>
      <c r="C127" t="s">
        <v>22</v>
      </c>
      <c r="D127" t="s">
        <v>614</v>
      </c>
    </row>
    <row r="128" spans="2:5">
      <c r="B128" s="1" t="s">
        <v>24</v>
      </c>
      <c r="C128" t="s">
        <v>22</v>
      </c>
      <c r="D128">
        <v>-1</v>
      </c>
      <c r="E128" t="s">
        <v>62</v>
      </c>
    </row>
    <row r="129" spans="2:5">
      <c r="B129" s="1" t="s">
        <v>595</v>
      </c>
    </row>
    <row r="130" spans="2:5">
      <c r="B130" s="1" t="s">
        <v>21</v>
      </c>
      <c r="C130" t="s">
        <v>22</v>
      </c>
      <c r="D130" t="s">
        <v>615</v>
      </c>
    </row>
    <row r="131" spans="2:5">
      <c r="B131" s="1" t="s">
        <v>24</v>
      </c>
      <c r="C131" t="s">
        <v>22</v>
      </c>
      <c r="D131">
        <v>-1</v>
      </c>
      <c r="E131" t="s">
        <v>78</v>
      </c>
    </row>
    <row r="132" spans="2:5">
      <c r="B132" s="1" t="s">
        <v>595</v>
      </c>
    </row>
    <row r="133" spans="2:5">
      <c r="B133" s="1" t="s">
        <v>21</v>
      </c>
      <c r="C133" t="s">
        <v>22</v>
      </c>
      <c r="D133" t="s">
        <v>615</v>
      </c>
    </row>
    <row r="134" spans="2:5">
      <c r="B134" s="1" t="s">
        <v>24</v>
      </c>
      <c r="C134" t="s">
        <v>22</v>
      </c>
      <c r="D134">
        <v>-1</v>
      </c>
    </row>
    <row r="135" spans="2:5">
      <c r="B135" s="1" t="s">
        <v>26</v>
      </c>
    </row>
    <row r="136" spans="2:5">
      <c r="B136" s="1" t="s">
        <v>595</v>
      </c>
    </row>
    <row r="137" spans="2:5">
      <c r="B137" s="1" t="s">
        <v>21</v>
      </c>
      <c r="C137" t="s">
        <v>22</v>
      </c>
      <c r="D137" t="s">
        <v>615</v>
      </c>
    </row>
    <row r="138" spans="2:5">
      <c r="B138" s="1" t="s">
        <v>24</v>
      </c>
      <c r="C138" t="s">
        <v>22</v>
      </c>
      <c r="D138">
        <v>-1</v>
      </c>
    </row>
    <row r="139" spans="2:5">
      <c r="B139" s="1" t="s">
        <v>50</v>
      </c>
    </row>
    <row r="140" spans="2:5">
      <c r="B140" s="1" t="s">
        <v>595</v>
      </c>
    </row>
    <row r="141" spans="2:5">
      <c r="B141" s="1" t="s">
        <v>21</v>
      </c>
      <c r="C141" t="s">
        <v>22</v>
      </c>
      <c r="D141" t="s">
        <v>615</v>
      </c>
    </row>
    <row r="142" spans="2:5">
      <c r="B142" s="1" t="s">
        <v>24</v>
      </c>
      <c r="C142" t="s">
        <v>22</v>
      </c>
      <c r="D142">
        <v>-1</v>
      </c>
    </row>
    <row r="143" spans="2:5">
      <c r="B143" s="1" t="s">
        <v>53</v>
      </c>
    </row>
    <row r="144" spans="2:5">
      <c r="B144" s="1" t="s">
        <v>595</v>
      </c>
    </row>
    <row r="145" spans="2:5">
      <c r="B145" s="1" t="s">
        <v>21</v>
      </c>
      <c r="C145" t="s">
        <v>22</v>
      </c>
      <c r="D145" t="s">
        <v>615</v>
      </c>
    </row>
    <row r="146" spans="2:5">
      <c r="B146" s="1" t="s">
        <v>24</v>
      </c>
      <c r="C146" t="s">
        <v>22</v>
      </c>
      <c r="D146">
        <v>1</v>
      </c>
      <c r="E146" t="s">
        <v>208</v>
      </c>
    </row>
    <row r="147" spans="2:5">
      <c r="B147" s="1" t="s">
        <v>595</v>
      </c>
    </row>
    <row r="148" spans="2:5">
      <c r="B148" s="1" t="s">
        <v>21</v>
      </c>
      <c r="C148" t="s">
        <v>22</v>
      </c>
      <c r="D148" t="s">
        <v>615</v>
      </c>
    </row>
    <row r="149" spans="2:5">
      <c r="B149" s="1" t="s">
        <v>24</v>
      </c>
      <c r="C149" t="s">
        <v>22</v>
      </c>
      <c r="D149">
        <v>1</v>
      </c>
    </row>
    <row r="150" spans="2:5">
      <c r="B150" s="1" t="s">
        <v>56</v>
      </c>
    </row>
    <row r="151" spans="2:5">
      <c r="B151" s="1" t="s">
        <v>596</v>
      </c>
    </row>
    <row r="152" spans="2:5">
      <c r="B152" s="1" t="s">
        <v>21</v>
      </c>
      <c r="C152" t="s">
        <v>22</v>
      </c>
      <c r="D152" t="s">
        <v>616</v>
      </c>
    </row>
    <row r="153" spans="2:5">
      <c r="B153" s="1" t="s">
        <v>24</v>
      </c>
      <c r="C153" t="s">
        <v>22</v>
      </c>
      <c r="D153">
        <v>-1</v>
      </c>
    </row>
    <row r="154" spans="2:5">
      <c r="B154" s="1" t="s">
        <v>70</v>
      </c>
    </row>
    <row r="155" spans="2:5">
      <c r="B155" s="1" t="s">
        <v>596</v>
      </c>
    </row>
    <row r="156" spans="2:5">
      <c r="B156" s="1" t="s">
        <v>21</v>
      </c>
      <c r="C156" t="s">
        <v>22</v>
      </c>
      <c r="D156" t="s">
        <v>616</v>
      </c>
    </row>
    <row r="157" spans="2:5">
      <c r="B157" s="1" t="s">
        <v>24</v>
      </c>
      <c r="C157" t="s">
        <v>22</v>
      </c>
      <c r="D157">
        <v>1</v>
      </c>
      <c r="E157" t="s">
        <v>49</v>
      </c>
    </row>
    <row r="158" spans="2:5">
      <c r="B158" s="1" t="s">
        <v>596</v>
      </c>
    </row>
    <row r="159" spans="2:5">
      <c r="B159" s="1" t="s">
        <v>21</v>
      </c>
      <c r="C159" t="s">
        <v>22</v>
      </c>
      <c r="D159" t="s">
        <v>616</v>
      </c>
    </row>
    <row r="160" spans="2:5">
      <c r="B160" s="1" t="s">
        <v>24</v>
      </c>
      <c r="C160" t="s">
        <v>22</v>
      </c>
      <c r="D160">
        <v>1</v>
      </c>
    </row>
    <row r="161" spans="2:5">
      <c r="B161" s="1" t="s">
        <v>60</v>
      </c>
    </row>
    <row r="162" spans="2:5">
      <c r="B162" s="1" t="s">
        <v>596</v>
      </c>
    </row>
    <row r="163" spans="2:5">
      <c r="B163" s="1" t="s">
        <v>21</v>
      </c>
      <c r="C163" t="s">
        <v>22</v>
      </c>
      <c r="D163" t="s">
        <v>616</v>
      </c>
    </row>
    <row r="164" spans="2:5">
      <c r="B164" s="1" t="s">
        <v>24</v>
      </c>
      <c r="C164" t="s">
        <v>22</v>
      </c>
      <c r="D164">
        <v>-1</v>
      </c>
    </row>
    <row r="165" spans="2:5">
      <c r="B165" s="1" t="s">
        <v>83</v>
      </c>
    </row>
    <row r="166" spans="2:5">
      <c r="B166" s="1" t="s">
        <v>597</v>
      </c>
    </row>
    <row r="167" spans="2:5">
      <c r="B167" s="1" t="s">
        <v>21</v>
      </c>
      <c r="C167" t="s">
        <v>22</v>
      </c>
      <c r="D167" t="s">
        <v>616</v>
      </c>
    </row>
    <row r="168" spans="2:5">
      <c r="B168" s="1" t="s">
        <v>24</v>
      </c>
      <c r="C168" t="s">
        <v>22</v>
      </c>
      <c r="D168">
        <v>1</v>
      </c>
      <c r="E168" t="s">
        <v>95</v>
      </c>
    </row>
    <row r="169" spans="2:5">
      <c r="B169" s="1" t="s">
        <v>597</v>
      </c>
    </row>
    <row r="170" spans="2:5">
      <c r="B170" s="1" t="s">
        <v>21</v>
      </c>
      <c r="C170" t="s">
        <v>22</v>
      </c>
      <c r="D170" t="s">
        <v>616</v>
      </c>
    </row>
    <row r="171" spans="2:5">
      <c r="B171" s="1" t="s">
        <v>24</v>
      </c>
      <c r="C171" t="s">
        <v>22</v>
      </c>
      <c r="D171">
        <v>-1</v>
      </c>
    </row>
    <row r="172" spans="2:5">
      <c r="B172" s="1" t="s">
        <v>212</v>
      </c>
    </row>
    <row r="173" spans="2:5">
      <c r="B173" s="1" t="s">
        <v>598</v>
      </c>
    </row>
    <row r="174" spans="2:5">
      <c r="B174" s="1" t="s">
        <v>21</v>
      </c>
      <c r="C174" t="s">
        <v>22</v>
      </c>
      <c r="D174" t="s">
        <v>617</v>
      </c>
    </row>
    <row r="175" spans="2:5">
      <c r="B175" s="1" t="s">
        <v>24</v>
      </c>
      <c r="C175" t="s">
        <v>22</v>
      </c>
      <c r="D175">
        <v>1</v>
      </c>
      <c r="E175" t="s">
        <v>43</v>
      </c>
    </row>
    <row r="176" spans="2:5">
      <c r="B176" s="1" t="s">
        <v>598</v>
      </c>
    </row>
    <row r="177" spans="2:5">
      <c r="B177" s="1" t="s">
        <v>21</v>
      </c>
      <c r="C177" t="s">
        <v>22</v>
      </c>
      <c r="D177" t="s">
        <v>617</v>
      </c>
    </row>
    <row r="178" spans="2:5">
      <c r="B178" s="1" t="s">
        <v>24</v>
      </c>
      <c r="C178" t="s">
        <v>22</v>
      </c>
      <c r="D178">
        <v>1</v>
      </c>
      <c r="E178" t="s">
        <v>87</v>
      </c>
    </row>
    <row r="179" spans="2:5">
      <c r="B179" s="1" t="s">
        <v>599</v>
      </c>
    </row>
    <row r="180" spans="2:5">
      <c r="B180" s="1" t="s">
        <v>21</v>
      </c>
      <c r="C180" t="s">
        <v>22</v>
      </c>
      <c r="D180" t="s">
        <v>618</v>
      </c>
    </row>
    <row r="181" spans="2:5">
      <c r="B181" s="1" t="s">
        <v>24</v>
      </c>
      <c r="C181" t="s">
        <v>22</v>
      </c>
      <c r="D181">
        <v>1</v>
      </c>
    </row>
    <row r="182" spans="2:5">
      <c r="B182" s="1" t="s">
        <v>75</v>
      </c>
    </row>
    <row r="183" spans="2:5">
      <c r="B183" s="1" t="s">
        <v>599</v>
      </c>
    </row>
    <row r="184" spans="2:5">
      <c r="B184" s="1" t="s">
        <v>21</v>
      </c>
      <c r="C184" t="s">
        <v>22</v>
      </c>
      <c r="D184" t="s">
        <v>619</v>
      </c>
    </row>
    <row r="185" spans="2:5">
      <c r="B185" s="1" t="s">
        <v>24</v>
      </c>
      <c r="C185" t="s">
        <v>22</v>
      </c>
      <c r="D185">
        <v>-1</v>
      </c>
    </row>
    <row r="186" spans="2:5">
      <c r="B186" s="1" t="s">
        <v>59</v>
      </c>
    </row>
    <row r="187" spans="2:5">
      <c r="B187" s="1" t="s">
        <v>599</v>
      </c>
    </row>
    <row r="188" spans="2:5">
      <c r="B188" s="1" t="s">
        <v>21</v>
      </c>
      <c r="C188" t="s">
        <v>22</v>
      </c>
      <c r="D188" t="s">
        <v>619</v>
      </c>
    </row>
    <row r="189" spans="2:5">
      <c r="B189" s="1" t="s">
        <v>24</v>
      </c>
      <c r="C189" t="s">
        <v>22</v>
      </c>
      <c r="D189">
        <v>-1</v>
      </c>
    </row>
    <row r="190" spans="2:5">
      <c r="B190" s="1" t="s">
        <v>47</v>
      </c>
    </row>
    <row r="191" spans="2:5">
      <c r="B191" s="1" t="s">
        <v>599</v>
      </c>
    </row>
    <row r="192" spans="2:5">
      <c r="B192" s="1" t="s">
        <v>21</v>
      </c>
      <c r="C192" t="s">
        <v>22</v>
      </c>
      <c r="D192" t="s">
        <v>619</v>
      </c>
    </row>
    <row r="193" spans="2:5">
      <c r="B193" s="1" t="s">
        <v>24</v>
      </c>
      <c r="C193" t="s">
        <v>22</v>
      </c>
      <c r="D193">
        <v>1</v>
      </c>
      <c r="E193" t="s">
        <v>84</v>
      </c>
    </row>
    <row r="194" spans="2:5">
      <c r="B194" s="1" t="s">
        <v>599</v>
      </c>
    </row>
    <row r="195" spans="2:5">
      <c r="B195" s="1" t="s">
        <v>21</v>
      </c>
      <c r="C195" t="s">
        <v>22</v>
      </c>
      <c r="D195" t="s">
        <v>619</v>
      </c>
    </row>
    <row r="196" spans="2:5">
      <c r="B196" s="1" t="s">
        <v>24</v>
      </c>
      <c r="C196" t="s">
        <v>22</v>
      </c>
      <c r="D196">
        <v>1</v>
      </c>
      <c r="E196" t="s">
        <v>130</v>
      </c>
    </row>
    <row r="197" spans="2:5">
      <c r="B197" s="1" t="s">
        <v>600</v>
      </c>
    </row>
    <row r="198" spans="2:5">
      <c r="B198" s="1" t="s">
        <v>21</v>
      </c>
      <c r="C198" t="s">
        <v>22</v>
      </c>
      <c r="D198" t="s">
        <v>620</v>
      </c>
    </row>
    <row r="199" spans="2:5">
      <c r="B199" s="1" t="s">
        <v>24</v>
      </c>
      <c r="C199" t="s">
        <v>22</v>
      </c>
      <c r="D199">
        <v>-1</v>
      </c>
      <c r="E199" t="s">
        <v>81</v>
      </c>
    </row>
    <row r="200" spans="2:5">
      <c r="B200" s="1" t="s">
        <v>601</v>
      </c>
    </row>
    <row r="201" spans="2:5">
      <c r="B201" s="1" t="s">
        <v>21</v>
      </c>
      <c r="C201" t="s">
        <v>22</v>
      </c>
      <c r="D201" t="s">
        <v>621</v>
      </c>
    </row>
    <row r="202" spans="2:5">
      <c r="B202" s="1" t="s">
        <v>24</v>
      </c>
      <c r="C202" t="s">
        <v>22</v>
      </c>
      <c r="D202">
        <v>1</v>
      </c>
    </row>
    <row r="203" spans="2:5">
      <c r="B203" s="1" t="s">
        <v>622</v>
      </c>
      <c r="C203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55C2-04A3-4409-A311-54B02394DBF7}">
  <dimension ref="B2:V211"/>
  <sheetViews>
    <sheetView workbookViewId="0">
      <selection activeCell="U1" sqref="U1:V1048576"/>
    </sheetView>
  </sheetViews>
  <sheetFormatPr defaultRowHeight="15"/>
  <sheetData>
    <row r="2" spans="2:22">
      <c r="B2" s="1" t="s">
        <v>623</v>
      </c>
      <c r="G2" t="s">
        <v>705</v>
      </c>
      <c r="H2" t="s">
        <v>704</v>
      </c>
      <c r="I2" t="s">
        <v>702</v>
      </c>
      <c r="J2" t="s">
        <v>703</v>
      </c>
      <c r="K2" t="s">
        <v>700</v>
      </c>
      <c r="L2" t="s">
        <v>701</v>
      </c>
      <c r="P2" t="s">
        <v>704</v>
      </c>
      <c r="Q2" t="s">
        <v>731</v>
      </c>
      <c r="R2" t="s">
        <v>702</v>
      </c>
      <c r="S2" t="s">
        <v>703</v>
      </c>
      <c r="T2" t="s">
        <v>730</v>
      </c>
      <c r="U2" t="s">
        <v>800</v>
      </c>
      <c r="V2" t="s">
        <v>801</v>
      </c>
    </row>
    <row r="3" spans="2:22">
      <c r="B3" s="1" t="s">
        <v>21</v>
      </c>
      <c r="C3" t="s">
        <v>22</v>
      </c>
      <c r="D3" t="s">
        <v>642</v>
      </c>
      <c r="G3">
        <v>2</v>
      </c>
      <c r="H3">
        <v>1</v>
      </c>
      <c r="I3" t="str" cm="1">
        <f t="array" aca="1" ref="I3" ca="1">RIGHT(INDIRECT("B"&amp;G3),9)</f>
        <v xml:space="preserve"> 0.031438</v>
      </c>
      <c r="J3" t="str" cm="1">
        <f t="array" aca="1" ref="J3" ca="1">RIGHT(INDIRECT("D"&amp;G3+1),9)</f>
        <v xml:space="preserve"> 0.962128</v>
      </c>
      <c r="K3">
        <f>D4</f>
        <v>0</v>
      </c>
      <c r="L3" t="str">
        <f>E4</f>
        <v xml:space="preserve"> None]</v>
      </c>
      <c r="P3">
        <f>H3</f>
        <v>1</v>
      </c>
      <c r="Q3" t="s">
        <v>732</v>
      </c>
      <c r="R3">
        <f ca="1">_xlfn.NUMBERVALUE(I3)</f>
        <v>3.1438000000000001E-2</v>
      </c>
      <c r="S3">
        <f ca="1">_xlfn.NUMBERVALUE(J3)</f>
        <v>0.96212799999999998</v>
      </c>
      <c r="T3">
        <f>K3</f>
        <v>0</v>
      </c>
    </row>
    <row r="4" spans="2:22">
      <c r="B4" s="1" t="s">
        <v>24</v>
      </c>
      <c r="C4" t="s">
        <v>22</v>
      </c>
      <c r="D4">
        <v>0</v>
      </c>
      <c r="E4" t="s">
        <v>25</v>
      </c>
      <c r="G4">
        <v>5</v>
      </c>
      <c r="H4">
        <f>1+H3</f>
        <v>2</v>
      </c>
      <c r="I4" t="str" cm="1">
        <f t="array" aca="1" ref="I4" ca="1">RIGHT(INDIRECT("B"&amp;G4),9)</f>
        <v xml:space="preserve"> 0.030727</v>
      </c>
      <c r="J4" t="str" cm="1">
        <f t="array" aca="1" ref="J4" ca="1">RIGHT(INDIRECT("D"&amp;G4+1),9)</f>
        <v xml:space="preserve"> 0.962834</v>
      </c>
      <c r="K4" cm="1">
        <f t="array" aca="1" ref="K4" ca="1">INDIRECT("D"&amp;G4+2)</f>
        <v>1</v>
      </c>
      <c r="L4" t="str" cm="1">
        <f t="array" aca="1" ref="L4" ca="1">INDIRECT("B"&amp;G4+3)</f>
        <v xml:space="preserve">        'Emax']</v>
      </c>
      <c r="P4">
        <f t="shared" ref="P4:P59" si="0">H4</f>
        <v>2</v>
      </c>
      <c r="Q4" s="6" t="str">
        <f ca="1">MID(L4,FIND("'",L4)+1,FIND("'",L4,FIND("'",L4)+1)-FIND("'",L4)-1)</f>
        <v>Emax</v>
      </c>
      <c r="R4">
        <f t="shared" ref="R4:S59" ca="1" si="1">_xlfn.NUMBERVALUE(I4)</f>
        <v>3.0727000000000001E-2</v>
      </c>
      <c r="S4">
        <f t="shared" ca="1" si="1"/>
        <v>0.96283399999999997</v>
      </c>
      <c r="T4">
        <f t="shared" ref="T4:T59" ca="1" si="2">K4</f>
        <v>1</v>
      </c>
      <c r="U4">
        <f ca="1">T4*(R4-R3)/(2/3)</f>
        <v>-1.0664999999999997E-3</v>
      </c>
      <c r="V4">
        <f ca="1">U4*(S4-S3)/(2/3)</f>
        <v>-1.1294234999999749E-6</v>
      </c>
    </row>
    <row r="5" spans="2:22">
      <c r="B5" s="1" t="s">
        <v>624</v>
      </c>
      <c r="G5">
        <v>9</v>
      </c>
      <c r="H5">
        <f t="shared" ref="H5:H59" si="3">1+H4</f>
        <v>3</v>
      </c>
      <c r="I5" t="str" cm="1">
        <f t="array" aca="1" ref="I5" ca="1">RIGHT(INDIRECT("B"&amp;G5),9)</f>
        <v xml:space="preserve"> 0.030842</v>
      </c>
      <c r="J5" t="str" cm="1">
        <f t="array" aca="1" ref="J5" ca="1">RIGHT(INDIRECT("D"&amp;G5+1),9)</f>
        <v xml:space="preserve">  0.96272</v>
      </c>
      <c r="K5" cm="1">
        <f t="array" aca="1" ref="K5" ca="1">INDIRECT("D"&amp;G5+2)</f>
        <v>1</v>
      </c>
      <c r="L5" t="str" cm="1">
        <f t="array" aca="1" ref="L5" ca="1">INDIRECT("E"&amp;G5+2)</f>
        <v xml:space="preserve"> 'Cd']</v>
      </c>
      <c r="P5">
        <f t="shared" si="0"/>
        <v>3</v>
      </c>
      <c r="Q5" s="6" t="str">
        <f t="shared" ref="Q5:Q59" ca="1" si="4">MID(L5,FIND("'",L5)+1,FIND("'",L5,FIND("'",L5)+1)-FIND("'",L5)-1)</f>
        <v>Cd</v>
      </c>
      <c r="R5">
        <f t="shared" ca="1" si="1"/>
        <v>3.0842000000000001E-2</v>
      </c>
      <c r="S5">
        <f t="shared" ca="1" si="1"/>
        <v>0.96272000000000002</v>
      </c>
      <c r="T5">
        <f t="shared" ca="1" si="2"/>
        <v>1</v>
      </c>
      <c r="U5">
        <f t="shared" ref="U5:V20" ca="1" si="5">T5*(R5-R4)/(2/3)</f>
        <v>1.7250000000000078E-4</v>
      </c>
      <c r="V5">
        <f t="shared" ca="1" si="5"/>
        <v>-2.9497499999986543E-8</v>
      </c>
    </row>
    <row r="6" spans="2:22">
      <c r="B6" s="1" t="s">
        <v>21</v>
      </c>
      <c r="C6" t="s">
        <v>22</v>
      </c>
      <c r="D6" t="s">
        <v>643</v>
      </c>
      <c r="G6">
        <v>12</v>
      </c>
      <c r="H6">
        <f t="shared" si="3"/>
        <v>4</v>
      </c>
      <c r="I6" t="str" cm="1">
        <f t="array" aca="1" ref="I6" ca="1">RIGHT(INDIRECT("B"&amp;G6),9)</f>
        <v xml:space="preserve"> 0.030842</v>
      </c>
      <c r="J6" t="str" cm="1">
        <f t="array" aca="1" ref="J6" ca="1">RIGHT(INDIRECT("D"&amp;G6+1),9)</f>
        <v xml:space="preserve">  0.96272</v>
      </c>
      <c r="K6" cm="1">
        <f t="array" aca="1" ref="K6" ca="1">INDIRECT("D"&amp;G6+2)</f>
        <v>-1</v>
      </c>
      <c r="L6" t="str" cm="1">
        <f t="array" aca="1" ref="L6" ca="1">INDIRECT("B"&amp;G6+3)</f>
        <v xml:space="preserve">        'EaAir']</v>
      </c>
      <c r="P6">
        <f t="shared" si="0"/>
        <v>4</v>
      </c>
      <c r="Q6" s="6" t="str">
        <f t="shared" ca="1" si="4"/>
        <v>EaAir</v>
      </c>
      <c r="R6">
        <f t="shared" ca="1" si="1"/>
        <v>3.0842000000000001E-2</v>
      </c>
      <c r="S6">
        <f t="shared" ca="1" si="1"/>
        <v>0.96272000000000002</v>
      </c>
      <c r="T6">
        <f t="shared" ca="1" si="2"/>
        <v>-1</v>
      </c>
      <c r="U6">
        <f t="shared" ca="1" si="5"/>
        <v>0</v>
      </c>
      <c r="V6">
        <f t="shared" ca="1" si="5"/>
        <v>0</v>
      </c>
    </row>
    <row r="7" spans="2:22">
      <c r="B7" s="1" t="s">
        <v>24</v>
      </c>
      <c r="C7" t="s">
        <v>22</v>
      </c>
      <c r="D7">
        <v>1</v>
      </c>
      <c r="G7">
        <f>G6+4</f>
        <v>16</v>
      </c>
      <c r="H7">
        <f t="shared" ref="H7" si="6">1+H6</f>
        <v>5</v>
      </c>
      <c r="I7" t="str" cm="1">
        <f t="array" aca="1" ref="I7" ca="1">RIGHT(INDIRECT("B"&amp;G7),9)</f>
        <v xml:space="preserve"> 0.030842</v>
      </c>
      <c r="J7" t="str" cm="1">
        <f t="array" aca="1" ref="J7" ca="1">RIGHT(INDIRECT("D"&amp;G7+1),9)</f>
        <v xml:space="preserve">  0.96272</v>
      </c>
      <c r="K7" cm="1">
        <f t="array" aca="1" ref="K7" ca="1">INDIRECT("D"&amp;G7+2)</f>
        <v>1</v>
      </c>
      <c r="L7" t="str" cm="1">
        <f t="array" aca="1" ref="L7" ca="1">INDIRECT("B"&amp;G7+3)</f>
        <v xml:space="preserve">        'froot_tip']</v>
      </c>
      <c r="P7">
        <f t="shared" si="0"/>
        <v>5</v>
      </c>
      <c r="Q7" s="6" t="str">
        <f t="shared" ca="1" si="4"/>
        <v>froot_tip</v>
      </c>
      <c r="R7">
        <f t="shared" ca="1" si="1"/>
        <v>3.0842000000000001E-2</v>
      </c>
      <c r="S7">
        <f t="shared" ca="1" si="1"/>
        <v>0.96272000000000002</v>
      </c>
      <c r="T7">
        <f t="shared" ca="1" si="2"/>
        <v>1</v>
      </c>
      <c r="U7">
        <f t="shared" ca="1" si="5"/>
        <v>0</v>
      </c>
      <c r="V7">
        <f t="shared" ca="1" si="5"/>
        <v>0</v>
      </c>
    </row>
    <row r="8" spans="2:22">
      <c r="B8" s="1" t="s">
        <v>73</v>
      </c>
      <c r="G8">
        <f>G7+4</f>
        <v>20</v>
      </c>
      <c r="H8">
        <f t="shared" ref="H8:H10" si="7">1+H7</f>
        <v>6</v>
      </c>
      <c r="I8" t="str" cm="1">
        <f t="array" aca="1" ref="I8" ca="1">RIGHT(INDIRECT("B"&amp;G8),9)</f>
        <v xml:space="preserve"> 0.030842</v>
      </c>
      <c r="J8" t="str" cm="1">
        <f t="array" aca="1" ref="J8" ca="1">RIGHT(INDIRECT("D"&amp;G8+1),9)</f>
        <v xml:space="preserve">  0.96272</v>
      </c>
      <c r="K8" cm="1">
        <f t="array" aca="1" ref="K8" ca="1">INDIRECT("D"&amp;G8+2)</f>
        <v>-1</v>
      </c>
      <c r="L8" t="str" cm="1">
        <f t="array" aca="1" ref="L8" ca="1">INDIRECT("B"&amp;G8+3)</f>
        <v xml:space="preserve">        'f_apo']</v>
      </c>
      <c r="P8">
        <f t="shared" si="0"/>
        <v>6</v>
      </c>
      <c r="Q8" s="6" t="str">
        <f t="shared" ca="1" si="4"/>
        <v>f_apo</v>
      </c>
      <c r="R8">
        <f t="shared" ca="1" si="1"/>
        <v>3.0842000000000001E-2</v>
      </c>
      <c r="S8">
        <f t="shared" ca="1" si="1"/>
        <v>0.96272000000000002</v>
      </c>
      <c r="T8">
        <f t="shared" ca="1" si="2"/>
        <v>-1</v>
      </c>
      <c r="U8">
        <f t="shared" ca="1" si="5"/>
        <v>0</v>
      </c>
      <c r="V8">
        <f t="shared" ca="1" si="5"/>
        <v>0</v>
      </c>
    </row>
    <row r="9" spans="2:22">
      <c r="B9" s="1" t="s">
        <v>625</v>
      </c>
      <c r="G9">
        <f>G8+4</f>
        <v>24</v>
      </c>
      <c r="H9">
        <f t="shared" si="7"/>
        <v>7</v>
      </c>
      <c r="I9" t="str" cm="1">
        <f t="array" aca="1" ref="I9" ca="1">RIGHT(INDIRECT("B"&amp;G9),9)</f>
        <v xml:space="preserve"> 0.030842</v>
      </c>
      <c r="J9" t="str" cm="1">
        <f t="array" aca="1" ref="J9" ca="1">RIGHT(INDIRECT("D"&amp;G9+1),9)</f>
        <v xml:space="preserve">  0.96272</v>
      </c>
      <c r="K9" cm="1">
        <f t="array" aca="1" ref="K9" ca="1">INDIRECT("D"&amp;G9+2)</f>
        <v>-1</v>
      </c>
      <c r="L9" t="str" cm="1">
        <f t="array" aca="1" ref="L9" ca="1">INDIRECT("B"&amp;G9+3)</f>
        <v xml:space="preserve">        'kcw']</v>
      </c>
      <c r="P9">
        <f t="shared" si="0"/>
        <v>7</v>
      </c>
      <c r="Q9" s="6" t="str">
        <f t="shared" ca="1" si="4"/>
        <v>kcw</v>
      </c>
      <c r="R9">
        <f t="shared" ca="1" si="1"/>
        <v>3.0842000000000001E-2</v>
      </c>
      <c r="S9">
        <f t="shared" ca="1" si="1"/>
        <v>0.96272000000000002</v>
      </c>
      <c r="T9">
        <f t="shared" ca="1" si="2"/>
        <v>-1</v>
      </c>
      <c r="U9">
        <f t="shared" ca="1" si="5"/>
        <v>0</v>
      </c>
      <c r="V9">
        <f t="shared" ca="1" si="5"/>
        <v>0</v>
      </c>
    </row>
    <row r="10" spans="2:22">
      <c r="B10" s="1" t="s">
        <v>21</v>
      </c>
      <c r="C10" t="s">
        <v>22</v>
      </c>
      <c r="D10" t="s">
        <v>644</v>
      </c>
      <c r="G10">
        <f>G9+4</f>
        <v>28</v>
      </c>
      <c r="H10">
        <f t="shared" si="7"/>
        <v>8</v>
      </c>
      <c r="I10" t="str" cm="1">
        <f t="array" aca="1" ref="I10" ca="1">RIGHT(INDIRECT("B"&amp;G10),9)</f>
        <v xml:space="preserve"> 0.030842</v>
      </c>
      <c r="J10" t="str" cm="1">
        <f t="array" aca="1" ref="J10" ca="1">RIGHT(INDIRECT("D"&amp;G10+1),9)</f>
        <v xml:space="preserve">  0.96272</v>
      </c>
      <c r="K10" cm="1">
        <f t="array" aca="1" ref="K10" ca="1">INDIRECT("D"&amp;G10+2)</f>
        <v>1</v>
      </c>
      <c r="L10" t="str" cm="1">
        <f t="array" aca="1" ref="L10" ca="1">INDIRECT("E"&amp;G10+2)</f>
        <v xml:space="preserve"> 'Q']</v>
      </c>
      <c r="P10">
        <f t="shared" si="0"/>
        <v>8</v>
      </c>
      <c r="Q10" s="6" t="str">
        <f t="shared" ca="1" si="4"/>
        <v>Q</v>
      </c>
      <c r="R10">
        <f t="shared" ca="1" si="1"/>
        <v>3.0842000000000001E-2</v>
      </c>
      <c r="S10">
        <f t="shared" ca="1" si="1"/>
        <v>0.96272000000000002</v>
      </c>
      <c r="T10">
        <f t="shared" ca="1" si="2"/>
        <v>1</v>
      </c>
      <c r="U10">
        <f t="shared" ca="1" si="5"/>
        <v>0</v>
      </c>
      <c r="V10">
        <f t="shared" ca="1" si="5"/>
        <v>0</v>
      </c>
    </row>
    <row r="11" spans="2:22">
      <c r="B11" s="1" t="s">
        <v>24</v>
      </c>
      <c r="C11" t="s">
        <v>22</v>
      </c>
      <c r="D11">
        <v>1</v>
      </c>
      <c r="E11" t="s">
        <v>78</v>
      </c>
      <c r="G11">
        <f>G10+3</f>
        <v>31</v>
      </c>
      <c r="H11">
        <f t="shared" ref="H11:H12" si="8">1+H10</f>
        <v>9</v>
      </c>
      <c r="I11" t="str" cm="1">
        <f t="array" aca="1" ref="I11" ca="1">RIGHT(INDIRECT("B"&amp;G11),9)</f>
        <v xml:space="preserve"> 0.030842</v>
      </c>
      <c r="J11" t="str" cm="1">
        <f t="array" aca="1" ref="J11" ca="1">RIGHT(INDIRECT("D"&amp;G11+1),9)</f>
        <v xml:space="preserve">  0.96272</v>
      </c>
      <c r="K11" cm="1">
        <f t="array" aca="1" ref="K11" ca="1">INDIRECT("D"&amp;G11+2)</f>
        <v>-1</v>
      </c>
      <c r="L11" t="str" cm="1">
        <f t="array" aca="1" ref="L11" ca="1">INDIRECT("B"&amp;G11+3)</f>
        <v xml:space="preserve">        'Kn2']</v>
      </c>
      <c r="P11">
        <f t="shared" si="0"/>
        <v>9</v>
      </c>
      <c r="Q11" s="6" t="str">
        <f t="shared" ca="1" si="4"/>
        <v>Kn2</v>
      </c>
      <c r="R11">
        <f t="shared" ca="1" si="1"/>
        <v>3.0842000000000001E-2</v>
      </c>
      <c r="S11">
        <f t="shared" ca="1" si="1"/>
        <v>0.96272000000000002</v>
      </c>
      <c r="T11">
        <f t="shared" ca="1" si="2"/>
        <v>-1</v>
      </c>
      <c r="U11">
        <f t="shared" ca="1" si="5"/>
        <v>0</v>
      </c>
      <c r="V11">
        <f t="shared" ca="1" si="5"/>
        <v>0</v>
      </c>
    </row>
    <row r="12" spans="2:22">
      <c r="B12" s="1" t="s">
        <v>625</v>
      </c>
      <c r="G12">
        <f>G11+4</f>
        <v>35</v>
      </c>
      <c r="H12">
        <f t="shared" si="8"/>
        <v>10</v>
      </c>
      <c r="I12" t="str" cm="1">
        <f t="array" aca="1" ref="I12" ca="1">RIGHT(INDIRECT("B"&amp;G12),9)</f>
        <v xml:space="preserve"> 0.030842</v>
      </c>
      <c r="J12" t="str" cm="1">
        <f t="array" aca="1" ref="J12" ca="1">RIGHT(INDIRECT("D"&amp;G12+1),9)</f>
        <v xml:space="preserve">  0.96272</v>
      </c>
      <c r="K12" cm="1">
        <f t="array" aca="1" ref="K12" ca="1">INDIRECT("D"&amp;G12+2)</f>
        <v>-1</v>
      </c>
      <c r="L12" t="str" cm="1">
        <f t="array" aca="1" ref="L12" ca="1">INDIRECT("B"&amp;G12+3)</f>
        <v xml:space="preserve">        'VFrootxylem']</v>
      </c>
      <c r="P12">
        <f t="shared" si="0"/>
        <v>10</v>
      </c>
      <c r="Q12" s="6" t="str">
        <f t="shared" ca="1" si="4"/>
        <v>VFrootxylem</v>
      </c>
      <c r="R12">
        <f t="shared" ca="1" si="1"/>
        <v>3.0842000000000001E-2</v>
      </c>
      <c r="S12">
        <f t="shared" ca="1" si="1"/>
        <v>0.96272000000000002</v>
      </c>
      <c r="T12">
        <f t="shared" ca="1" si="2"/>
        <v>-1</v>
      </c>
      <c r="U12">
        <f t="shared" ca="1" si="5"/>
        <v>0</v>
      </c>
      <c r="V12">
        <f t="shared" ca="1" si="5"/>
        <v>0</v>
      </c>
    </row>
    <row r="13" spans="2:22">
      <c r="B13" s="1" t="s">
        <v>21</v>
      </c>
      <c r="C13" t="s">
        <v>22</v>
      </c>
      <c r="D13" t="s">
        <v>644</v>
      </c>
      <c r="G13">
        <f>G12+4</f>
        <v>39</v>
      </c>
      <c r="H13">
        <f t="shared" ref="H13:H16" si="9">1+H12</f>
        <v>11</v>
      </c>
      <c r="I13" t="str" cm="1">
        <f t="array" aca="1" ref="I13" ca="1">RIGHT(INDIRECT("B"&amp;G13),9)</f>
        <v xml:space="preserve"> 0.516913</v>
      </c>
      <c r="J13" t="str" cm="1">
        <f t="array" aca="1" ref="J13" ca="1">RIGHT(INDIRECT("D"&amp;G13+1),9)</f>
        <v xml:space="preserve"> 0.483045</v>
      </c>
      <c r="K13" cm="1">
        <f t="array" aca="1" ref="K13" ca="1">INDIRECT("D"&amp;G13+2)</f>
        <v>-1</v>
      </c>
      <c r="L13" t="str" cm="1">
        <f t="array" aca="1" ref="L13" ca="1">INDIRECT("B"&amp;G13+3)</f>
        <v xml:space="preserve">        'Koc']</v>
      </c>
      <c r="P13">
        <f t="shared" si="0"/>
        <v>11</v>
      </c>
      <c r="Q13" s="6" t="str">
        <f t="shared" ca="1" si="4"/>
        <v>Koc</v>
      </c>
      <c r="R13">
        <f t="shared" ca="1" si="1"/>
        <v>0.51691299999999996</v>
      </c>
      <c r="S13">
        <f t="shared" ca="1" si="1"/>
        <v>0.483045</v>
      </c>
      <c r="T13">
        <f t="shared" ca="1" si="2"/>
        <v>-1</v>
      </c>
      <c r="U13">
        <f t="shared" ca="1" si="5"/>
        <v>-0.72910649999999999</v>
      </c>
      <c r="V13">
        <f t="shared" ca="1" si="5"/>
        <v>0.52460124058125002</v>
      </c>
    </row>
    <row r="14" spans="2:22">
      <c r="B14" s="1" t="s">
        <v>24</v>
      </c>
      <c r="C14" t="s">
        <v>22</v>
      </c>
      <c r="D14">
        <v>-1</v>
      </c>
      <c r="G14">
        <f>G13+4</f>
        <v>43</v>
      </c>
      <c r="H14">
        <f t="shared" si="9"/>
        <v>12</v>
      </c>
      <c r="I14" t="str" cm="1">
        <f t="array" aca="1" ref="I14" ca="1">RIGHT(INDIRECT("B"&amp;G14),9)</f>
        <v xml:space="preserve"> 0.516913</v>
      </c>
      <c r="J14" t="str" cm="1">
        <f t="array" aca="1" ref="J14" ca="1">RIGHT(INDIRECT("D"&amp;G14+1),9)</f>
        <v xml:space="preserve"> 0.483045</v>
      </c>
      <c r="K14" cm="1">
        <f t="array" aca="1" ref="K14" ca="1">INDIRECT("D"&amp;G14+2)</f>
        <v>-1</v>
      </c>
      <c r="L14" t="str" cm="1">
        <f t="array" aca="1" ref="L14" ca="1">INDIRECT("B"&amp;G14+3)</f>
        <v xml:space="preserve">        'Beta']</v>
      </c>
      <c r="P14">
        <f t="shared" si="0"/>
        <v>12</v>
      </c>
      <c r="Q14" s="6" t="str">
        <f t="shared" ca="1" si="4"/>
        <v>Beta</v>
      </c>
      <c r="R14">
        <f t="shared" ca="1" si="1"/>
        <v>0.51691299999999996</v>
      </c>
      <c r="S14">
        <f t="shared" ca="1" si="1"/>
        <v>0.483045</v>
      </c>
      <c r="T14">
        <f t="shared" ca="1" si="2"/>
        <v>-1</v>
      </c>
      <c r="U14">
        <f t="shared" ca="1" si="5"/>
        <v>0</v>
      </c>
      <c r="V14">
        <f t="shared" ca="1" si="5"/>
        <v>0</v>
      </c>
    </row>
    <row r="15" spans="2:22">
      <c r="B15" s="1" t="s">
        <v>26</v>
      </c>
      <c r="G15">
        <f>G14+4</f>
        <v>47</v>
      </c>
      <c r="H15">
        <f t="shared" si="9"/>
        <v>13</v>
      </c>
      <c r="I15" t="str" cm="1">
        <f t="array" aca="1" ref="I15" ca="1">RIGHT(INDIRECT("B"&amp;G15),9)</f>
        <v xml:space="preserve"> 0.493357</v>
      </c>
      <c r="J15" t="str" cm="1">
        <f t="array" aca="1" ref="J15" ca="1">RIGHT(INDIRECT("D"&amp;G15+1),9)</f>
        <v xml:space="preserve"> 0.506598</v>
      </c>
      <c r="K15" cm="1">
        <f t="array" aca="1" ref="K15" ca="1">INDIRECT("D"&amp;G15+2)</f>
        <v>-1</v>
      </c>
      <c r="L15" t="str" cm="1">
        <f t="array" aca="1" ref="L15" ca="1">INDIRECT("B"&amp;G15+3)</f>
        <v xml:space="preserve">        'alpha']</v>
      </c>
      <c r="P15">
        <f t="shared" si="0"/>
        <v>13</v>
      </c>
      <c r="Q15" s="6" t="str">
        <f t="shared" ca="1" si="4"/>
        <v>alpha</v>
      </c>
      <c r="R15">
        <f t="shared" ca="1" si="1"/>
        <v>0.49335699999999999</v>
      </c>
      <c r="S15">
        <f t="shared" ca="1" si="1"/>
        <v>0.50659799999999999</v>
      </c>
      <c r="T15">
        <f t="shared" ca="1" si="2"/>
        <v>-1</v>
      </c>
      <c r="U15">
        <f t="shared" ca="1" si="5"/>
        <v>3.5333999999999949E-2</v>
      </c>
      <c r="V15">
        <f t="shared" ca="1" si="5"/>
        <v>1.2483325529999978E-3</v>
      </c>
    </row>
    <row r="16" spans="2:22">
      <c r="B16" s="1" t="s">
        <v>625</v>
      </c>
      <c r="G16">
        <f>G15+4</f>
        <v>51</v>
      </c>
      <c r="H16">
        <f t="shared" si="9"/>
        <v>14</v>
      </c>
      <c r="I16" t="str" cm="1">
        <f t="array" aca="1" ref="I16" ca="1">RIGHT(INDIRECT("B"&amp;G16),9)</f>
        <v xml:space="preserve"> 0.424177</v>
      </c>
      <c r="J16" t="str" cm="1">
        <f t="array" aca="1" ref="J16" ca="1">RIGHT(INDIRECT("D"&amp;G16+1),9)</f>
        <v xml:space="preserve"> 0.575769</v>
      </c>
      <c r="K16" cm="1">
        <f t="array" aca="1" ref="K16" ca="1">INDIRECT("D"&amp;G16+2)</f>
        <v>1</v>
      </c>
      <c r="L16" t="str" cm="1">
        <f t="array" aca="1" ref="L16" ca="1">INDIRECT("B"&amp;G16+3)</f>
        <v xml:space="preserve">        'AF_soil']</v>
      </c>
      <c r="P16">
        <f t="shared" si="0"/>
        <v>14</v>
      </c>
      <c r="Q16" s="6" t="str">
        <f t="shared" ca="1" si="4"/>
        <v>AF_soil</v>
      </c>
      <c r="R16">
        <f t="shared" ca="1" si="1"/>
        <v>0.42417700000000003</v>
      </c>
      <c r="S16">
        <f t="shared" ca="1" si="1"/>
        <v>0.57576899999999998</v>
      </c>
      <c r="T16">
        <f t="shared" ca="1" si="2"/>
        <v>1</v>
      </c>
      <c r="U16">
        <f t="shared" ca="1" si="5"/>
        <v>-0.10376999999999995</v>
      </c>
      <c r="V16">
        <f t="shared" ca="1" si="5"/>
        <v>-1.0766812004999992E-2</v>
      </c>
    </row>
    <row r="17" spans="2:22">
      <c r="B17" s="1" t="s">
        <v>21</v>
      </c>
      <c r="C17" t="s">
        <v>22</v>
      </c>
      <c r="D17" t="s">
        <v>644</v>
      </c>
      <c r="G17">
        <f>G16+4</f>
        <v>55</v>
      </c>
      <c r="H17">
        <f t="shared" si="3"/>
        <v>15</v>
      </c>
      <c r="I17" t="str" cm="1">
        <f t="array" aca="1" ref="I17" ca="1">RIGHT(INDIRECT("B"&amp;G17),9)</f>
        <v xml:space="preserve"> 0.498853</v>
      </c>
      <c r="J17" t="str" cm="1">
        <f t="array" aca="1" ref="J17" ca="1">RIGHT(INDIRECT("D"&amp;G17+1),9)</f>
        <v xml:space="preserve"> 0.500972</v>
      </c>
      <c r="K17" cm="1">
        <f t="array" aca="1" ref="K17" ca="1">INDIRECT("D"&amp;G17+2)</f>
        <v>-1</v>
      </c>
      <c r="L17" t="str" cm="1">
        <f t="array" aca="1" ref="L17" ca="1">INDIRECT("B"&amp;G17+3)</f>
        <v xml:space="preserve">        'thetam']</v>
      </c>
      <c r="P17">
        <f t="shared" si="0"/>
        <v>15</v>
      </c>
      <c r="Q17" s="6" t="str">
        <f t="shared" ca="1" si="4"/>
        <v>thetam</v>
      </c>
      <c r="R17">
        <f t="shared" ca="1" si="1"/>
        <v>0.49885299999999999</v>
      </c>
      <c r="S17">
        <f t="shared" ca="1" si="1"/>
        <v>0.50097199999999997</v>
      </c>
      <c r="T17">
        <f t="shared" ca="1" si="2"/>
        <v>-1</v>
      </c>
      <c r="U17">
        <f t="shared" ca="1" si="5"/>
        <v>-0.11201399999999995</v>
      </c>
      <c r="V17">
        <f t="shared" ca="1" si="5"/>
        <v>1.2567466736999995E-2</v>
      </c>
    </row>
    <row r="18" spans="2:22">
      <c r="B18" s="1" t="s">
        <v>24</v>
      </c>
      <c r="C18" t="s">
        <v>22</v>
      </c>
      <c r="D18">
        <v>1</v>
      </c>
      <c r="G18">
        <f>G17+4</f>
        <v>59</v>
      </c>
      <c r="H18">
        <f t="shared" si="3"/>
        <v>16</v>
      </c>
      <c r="I18" t="str" cm="1">
        <f t="array" aca="1" ref="I18" ca="1">RIGHT(INDIRECT("B"&amp;G18),9)</f>
        <v xml:space="preserve"> 0.498853</v>
      </c>
      <c r="J18" t="str" cm="1">
        <f t="array" aca="1" ref="J18" ca="1">RIGHT(INDIRECT("D"&amp;G18+1),9)</f>
        <v xml:space="preserve"> 0.500972</v>
      </c>
      <c r="K18" cm="1">
        <f t="array" aca="1" ref="K18" ca="1">INDIRECT("D"&amp;G18+2)</f>
        <v>-1</v>
      </c>
      <c r="L18" t="str" cm="1">
        <f t="array" aca="1" ref="L18" ca="1">INDIRECT("B"&amp;G18+3)</f>
        <v xml:space="preserve">        'OHConc']</v>
      </c>
      <c r="P18">
        <f t="shared" si="0"/>
        <v>16</v>
      </c>
      <c r="Q18" s="6" t="str">
        <f t="shared" ca="1" si="4"/>
        <v>OHConc</v>
      </c>
      <c r="R18">
        <f t="shared" ca="1" si="1"/>
        <v>0.49885299999999999</v>
      </c>
      <c r="S18">
        <f t="shared" ca="1" si="1"/>
        <v>0.50097199999999997</v>
      </c>
      <c r="T18">
        <f t="shared" ca="1" si="2"/>
        <v>-1</v>
      </c>
      <c r="U18">
        <f t="shared" ca="1" si="5"/>
        <v>0</v>
      </c>
      <c r="V18">
        <f t="shared" ca="1" si="5"/>
        <v>0</v>
      </c>
    </row>
    <row r="19" spans="2:22">
      <c r="B19" s="1" t="s">
        <v>28</v>
      </c>
      <c r="G19">
        <f>G18+4</f>
        <v>63</v>
      </c>
      <c r="H19">
        <f t="shared" si="3"/>
        <v>17</v>
      </c>
      <c r="I19" t="str" cm="1">
        <f t="array" aca="1" ref="I19" ca="1">RIGHT(INDIRECT("B"&amp;G19),9)</f>
        <v xml:space="preserve"> 0.498853</v>
      </c>
      <c r="J19" t="str" cm="1">
        <f t="array" aca="1" ref="J19" ca="1">RIGHT(INDIRECT("D"&amp;G19+1),9)</f>
        <v xml:space="preserve"> 0.500972</v>
      </c>
      <c r="K19" cm="1">
        <f t="array" aca="1" ref="K19" ca="1">INDIRECT("D"&amp;G19+2)</f>
        <v>-1</v>
      </c>
      <c r="L19" t="str" cm="1">
        <f t="array" aca="1" ref="L19" ca="1">INDIRECT("B"&amp;G19+3)</f>
        <v xml:space="preserve">        'U42']</v>
      </c>
      <c r="P19">
        <f t="shared" si="0"/>
        <v>17</v>
      </c>
      <c r="Q19" s="6" t="str">
        <f t="shared" ca="1" si="4"/>
        <v>U42</v>
      </c>
      <c r="R19">
        <f t="shared" ca="1" si="1"/>
        <v>0.49885299999999999</v>
      </c>
      <c r="S19">
        <f t="shared" ca="1" si="1"/>
        <v>0.50097199999999997</v>
      </c>
      <c r="T19">
        <f t="shared" ca="1" si="2"/>
        <v>-1</v>
      </c>
      <c r="U19">
        <f t="shared" ca="1" si="5"/>
        <v>0</v>
      </c>
      <c r="V19">
        <f t="shared" ca="1" si="5"/>
        <v>0</v>
      </c>
    </row>
    <row r="20" spans="2:22">
      <c r="B20" s="1" t="s">
        <v>625</v>
      </c>
      <c r="G20">
        <f>G19+4</f>
        <v>67</v>
      </c>
      <c r="H20">
        <f t="shared" ref="H20:H22" si="10">1+H19</f>
        <v>18</v>
      </c>
      <c r="I20" t="str" cm="1">
        <f t="array" aca="1" ref="I20" ca="1">RIGHT(INDIRECT("B"&amp;G20),9)</f>
        <v xml:space="preserve"> 0.498853</v>
      </c>
      <c r="J20" t="str" cm="1">
        <f t="array" aca="1" ref="J20" ca="1">RIGHT(INDIRECT("D"&amp;G20+1),9)</f>
        <v xml:space="preserve"> 0.500972</v>
      </c>
      <c r="K20" cm="1">
        <f t="array" aca="1" ref="K20" ca="1">INDIRECT("D"&amp;G20+2)</f>
        <v>-1</v>
      </c>
      <c r="L20" t="str" cm="1">
        <f t="array" aca="1" ref="L20" ca="1">INDIRECT("B"&amp;G20+3)</f>
        <v xml:space="preserve">        'lamb']</v>
      </c>
      <c r="P20">
        <f t="shared" si="0"/>
        <v>18</v>
      </c>
      <c r="Q20" s="6" t="str">
        <f t="shared" ca="1" si="4"/>
        <v>lamb</v>
      </c>
      <c r="R20">
        <f t="shared" ca="1" si="1"/>
        <v>0.49885299999999999</v>
      </c>
      <c r="S20">
        <f t="shared" ca="1" si="1"/>
        <v>0.50097199999999997</v>
      </c>
      <c r="T20">
        <f t="shared" ca="1" si="2"/>
        <v>-1</v>
      </c>
      <c r="U20">
        <f t="shared" ca="1" si="5"/>
        <v>0</v>
      </c>
      <c r="V20">
        <f t="shared" ca="1" si="5"/>
        <v>0</v>
      </c>
    </row>
    <row r="21" spans="2:22">
      <c r="B21" s="1" t="s">
        <v>21</v>
      </c>
      <c r="C21" t="s">
        <v>22</v>
      </c>
      <c r="D21" t="s">
        <v>644</v>
      </c>
      <c r="G21">
        <f>G20+4</f>
        <v>71</v>
      </c>
      <c r="H21">
        <f t="shared" si="10"/>
        <v>19</v>
      </c>
      <c r="I21" t="str" cm="1">
        <f t="array" aca="1" ref="I21" ca="1">RIGHT(INDIRECT("B"&amp;G21),9)</f>
        <v xml:space="preserve"> 0.498853</v>
      </c>
      <c r="J21" t="str" cm="1">
        <f t="array" aca="1" ref="J21" ca="1">RIGHT(INDIRECT("D"&amp;G21+1),9)</f>
        <v xml:space="preserve"> 0.500972</v>
      </c>
      <c r="K21" cm="1">
        <f t="array" aca="1" ref="K21" ca="1">INDIRECT("D"&amp;G21+2)</f>
        <v>1</v>
      </c>
      <c r="L21" t="str" cm="1">
        <f t="array" aca="1" ref="L21" ca="1">INDIRECT("E"&amp;G21+2)</f>
        <v xml:space="preserve"> 'ksa']</v>
      </c>
      <c r="P21">
        <f t="shared" si="0"/>
        <v>19</v>
      </c>
      <c r="Q21" s="6" t="str">
        <f t="shared" ca="1" si="4"/>
        <v>ksa</v>
      </c>
      <c r="R21">
        <f t="shared" ca="1" si="1"/>
        <v>0.49885299999999999</v>
      </c>
      <c r="S21">
        <f t="shared" ca="1" si="1"/>
        <v>0.50097199999999997</v>
      </c>
      <c r="T21">
        <f t="shared" ca="1" si="2"/>
        <v>1</v>
      </c>
      <c r="U21">
        <f t="shared" ref="U21:V36" ca="1" si="11">T21*(R21-R20)/(2/3)</f>
        <v>0</v>
      </c>
      <c r="V21">
        <f t="shared" ca="1" si="11"/>
        <v>0</v>
      </c>
    </row>
    <row r="22" spans="2:22">
      <c r="B22" s="1" t="s">
        <v>24</v>
      </c>
      <c r="C22" t="s">
        <v>22</v>
      </c>
      <c r="D22">
        <v>-1</v>
      </c>
      <c r="G22">
        <f>G21+3</f>
        <v>74</v>
      </c>
      <c r="H22">
        <f t="shared" si="10"/>
        <v>20</v>
      </c>
      <c r="I22" t="str" cm="1">
        <f t="array" aca="1" ref="I22" ca="1">RIGHT(INDIRECT("B"&amp;G22),9)</f>
        <v xml:space="preserve"> 0.297541</v>
      </c>
      <c r="J22" t="str" cm="1">
        <f t="array" aca="1" ref="J22" ca="1">RIGHT(INDIRECT("D"&amp;G22+1),9)</f>
        <v xml:space="preserve"> 0.702259</v>
      </c>
      <c r="K22" cm="1">
        <f t="array" aca="1" ref="K22" ca="1">INDIRECT("D"&amp;G22+2)</f>
        <v>1</v>
      </c>
      <c r="L22" t="str" cm="1">
        <f t="array" aca="1" ref="L22" ca="1">INDIRECT("B"&amp;G22+3)</f>
        <v xml:space="preserve">        'wmim']</v>
      </c>
      <c r="P22">
        <f t="shared" si="0"/>
        <v>20</v>
      </c>
      <c r="Q22" s="6" t="str">
        <f t="shared" ca="1" si="4"/>
        <v>wmim</v>
      </c>
      <c r="R22">
        <f t="shared" ca="1" si="1"/>
        <v>0.297541</v>
      </c>
      <c r="S22">
        <f t="shared" ca="1" si="1"/>
        <v>0.70225899999999997</v>
      </c>
      <c r="T22">
        <f t="shared" ca="1" si="2"/>
        <v>1</v>
      </c>
      <c r="U22">
        <f t="shared" ca="1" si="11"/>
        <v>-0.30196800000000001</v>
      </c>
      <c r="V22">
        <f t="shared" ca="1" si="11"/>
        <v>-9.1173349224000014E-2</v>
      </c>
    </row>
    <row r="23" spans="2:22">
      <c r="B23" s="1" t="s">
        <v>48</v>
      </c>
      <c r="G23">
        <f>G22+4</f>
        <v>78</v>
      </c>
      <c r="H23">
        <f t="shared" ref="H23" si="12">1+H22</f>
        <v>21</v>
      </c>
      <c r="I23" t="str" cm="1">
        <f t="array" aca="1" ref="I23" ca="1">RIGHT(INDIRECT("B"&amp;G23),9)</f>
        <v xml:space="preserve"> 0.297541</v>
      </c>
      <c r="J23" t="str" cm="1">
        <f t="array" aca="1" ref="J23" ca="1">RIGHT(INDIRECT("D"&amp;G23+1),9)</f>
        <v xml:space="preserve"> 0.702259</v>
      </c>
      <c r="K23" cm="1">
        <f t="array" aca="1" ref="K23" ca="1">INDIRECT("D"&amp;G23+2)</f>
        <v>-1</v>
      </c>
      <c r="L23" t="str" cm="1">
        <f t="array" aca="1" ref="L23" ca="1">INDIRECT("B"&amp;G23+3)</f>
        <v xml:space="preserve">        'AirOHRateConst']</v>
      </c>
      <c r="P23">
        <f t="shared" si="0"/>
        <v>21</v>
      </c>
      <c r="Q23" s="6" t="str">
        <f t="shared" ca="1" si="4"/>
        <v>AirOHRateConst</v>
      </c>
      <c r="R23">
        <f t="shared" ca="1" si="1"/>
        <v>0.297541</v>
      </c>
      <c r="S23">
        <f t="shared" ca="1" si="1"/>
        <v>0.70225899999999997</v>
      </c>
      <c r="T23">
        <f t="shared" ca="1" si="2"/>
        <v>-1</v>
      </c>
      <c r="U23">
        <f t="shared" ca="1" si="11"/>
        <v>0</v>
      </c>
      <c r="V23">
        <f t="shared" ca="1" si="11"/>
        <v>0</v>
      </c>
    </row>
    <row r="24" spans="2:22">
      <c r="B24" s="1" t="s">
        <v>625</v>
      </c>
      <c r="G24">
        <f>G23+4</f>
        <v>82</v>
      </c>
      <c r="H24">
        <f t="shared" ref="H24:H26" si="13">1+H23</f>
        <v>22</v>
      </c>
      <c r="I24" t="str" cm="1">
        <f t="array" aca="1" ref="I24" ca="1">RIGHT(INDIRECT("B"&amp;G24),9)</f>
        <v xml:space="preserve"> 0.295655</v>
      </c>
      <c r="J24" t="str" cm="1">
        <f t="array" aca="1" ref="J24" ca="1">RIGHT(INDIRECT("D"&amp;G24+1),9)</f>
        <v xml:space="preserve"> 0.704145</v>
      </c>
      <c r="K24" cm="1">
        <f t="array" aca="1" ref="K24" ca="1">INDIRECT("D"&amp;G24+2)</f>
        <v>1</v>
      </c>
      <c r="L24" t="str" cm="1">
        <f t="array" aca="1" ref="L24" ca="1">INDIRECT("E"&amp;G24+2)</f>
        <v xml:space="preserve"> 'Kn']</v>
      </c>
      <c r="P24">
        <f t="shared" si="0"/>
        <v>22</v>
      </c>
      <c r="Q24" s="6" t="str">
        <f t="shared" ca="1" si="4"/>
        <v>Kn</v>
      </c>
      <c r="R24">
        <f t="shared" ca="1" si="1"/>
        <v>0.295655</v>
      </c>
      <c r="S24">
        <f t="shared" ca="1" si="1"/>
        <v>0.70414500000000002</v>
      </c>
      <c r="T24">
        <f t="shared" ca="1" si="2"/>
        <v>1</v>
      </c>
      <c r="U24">
        <f t="shared" ca="1" si="11"/>
        <v>-2.8289999999999982E-3</v>
      </c>
      <c r="V24">
        <f t="shared" ca="1" si="11"/>
        <v>-8.0032410000002257E-6</v>
      </c>
    </row>
    <row r="25" spans="2:22">
      <c r="B25" s="1" t="s">
        <v>21</v>
      </c>
      <c r="C25" t="s">
        <v>22</v>
      </c>
      <c r="D25" t="s">
        <v>644</v>
      </c>
      <c r="G25">
        <f>G24+3</f>
        <v>85</v>
      </c>
      <c r="H25">
        <f t="shared" si="13"/>
        <v>23</v>
      </c>
      <c r="I25" t="str" cm="1">
        <f t="array" aca="1" ref="I25" ca="1">RIGHT(INDIRECT("B"&amp;G25),9)</f>
        <v xml:space="preserve"> 0.297939</v>
      </c>
      <c r="J25" t="str" cm="1">
        <f t="array" aca="1" ref="J25" ca="1">RIGHT(INDIRECT("D"&amp;G25+1),9)</f>
        <v xml:space="preserve"> 0.701861</v>
      </c>
      <c r="K25" cm="1">
        <f t="array" aca="1" ref="K25" ca="1">INDIRECT("D"&amp;G25+2)</f>
        <v>-1</v>
      </c>
      <c r="L25" t="str" cm="1">
        <f t="array" aca="1" ref="L25" ca="1">INDIRECT("B"&amp;G25+3)</f>
        <v xml:space="preserve">        'Sfc']</v>
      </c>
      <c r="P25">
        <f t="shared" si="0"/>
        <v>23</v>
      </c>
      <c r="Q25" s="6" t="str">
        <f t="shared" ca="1" si="4"/>
        <v>Sfc</v>
      </c>
      <c r="R25">
        <f t="shared" ca="1" si="1"/>
        <v>0.29793900000000001</v>
      </c>
      <c r="S25">
        <f t="shared" ca="1" si="1"/>
        <v>0.70186099999999996</v>
      </c>
      <c r="T25">
        <f t="shared" ca="1" si="2"/>
        <v>-1</v>
      </c>
      <c r="U25">
        <f t="shared" ca="1" si="11"/>
        <v>-3.4260000000000124E-3</v>
      </c>
      <c r="V25">
        <f t="shared" ca="1" si="11"/>
        <v>1.1737476000000371E-5</v>
      </c>
    </row>
    <row r="26" spans="2:22">
      <c r="B26" s="1" t="s">
        <v>24</v>
      </c>
      <c r="C26" t="s">
        <v>22</v>
      </c>
      <c r="D26">
        <v>-1</v>
      </c>
      <c r="G26">
        <f>G25+4</f>
        <v>89</v>
      </c>
      <c r="H26">
        <f t="shared" si="3"/>
        <v>24</v>
      </c>
      <c r="I26" t="str" cm="1">
        <f t="array" aca="1" ref="I26" ca="1">RIGHT(INDIRECT("B"&amp;G26),9)</f>
        <v xml:space="preserve"> 0.332633</v>
      </c>
      <c r="J26" t="str" cm="1">
        <f t="array" aca="1" ref="J26" ca="1">RIGHT(INDIRECT("D"&amp;G26+1),9)</f>
        <v xml:space="preserve"> 0.667171</v>
      </c>
      <c r="K26" cm="1">
        <f t="array" aca="1" ref="K26" ca="1">INDIRECT("D"&amp;G26+2)</f>
        <v>1</v>
      </c>
      <c r="L26" t="str" cm="1">
        <f t="array" aca="1" ref="L26" ca="1">INDIRECT("B"&amp;G26+3)</f>
        <v xml:space="preserve">        'Ymob_immob']</v>
      </c>
      <c r="P26">
        <f t="shared" si="0"/>
        <v>24</v>
      </c>
      <c r="Q26" s="6" t="str">
        <f t="shared" ca="1" si="4"/>
        <v>Ymob_immob</v>
      </c>
      <c r="R26">
        <f t="shared" ca="1" si="1"/>
        <v>0.33263300000000001</v>
      </c>
      <c r="S26">
        <f t="shared" ca="1" si="1"/>
        <v>0.66717099999999996</v>
      </c>
      <c r="T26">
        <f t="shared" ca="1" si="2"/>
        <v>1</v>
      </c>
      <c r="U26">
        <f t="shared" ca="1" si="11"/>
        <v>5.2041000000000004E-2</v>
      </c>
      <c r="V26">
        <f t="shared" ca="1" si="11"/>
        <v>-2.7079534350000004E-3</v>
      </c>
    </row>
    <row r="27" spans="2:22">
      <c r="B27" s="1" t="s">
        <v>51</v>
      </c>
      <c r="G27">
        <f>G26+4</f>
        <v>93</v>
      </c>
      <c r="H27">
        <f t="shared" ref="H27:H28" si="14">1+H26</f>
        <v>25</v>
      </c>
      <c r="I27" t="str" cm="1">
        <f t="array" aca="1" ref="I27" ca="1">RIGHT(INDIRECT("B"&amp;G27),9)</f>
        <v xml:space="preserve"> 0.053379</v>
      </c>
      <c r="J27" t="str" cm="1">
        <f t="array" aca="1" ref="J27" ca="1">RIGHT(INDIRECT("D"&amp;G27+1),9)</f>
        <v xml:space="preserve">  0.14132</v>
      </c>
      <c r="K27" cm="1">
        <f t="array" aca="1" ref="K27" ca="1">INDIRECT("D"&amp;G27+2)</f>
        <v>-1</v>
      </c>
      <c r="L27" t="str" cm="1">
        <f t="array" aca="1" ref="L27" ca="1">INDIRECT("E"&amp;G27+2)</f>
        <v xml:space="preserve"> 'Kf']</v>
      </c>
      <c r="P27">
        <f t="shared" si="0"/>
        <v>25</v>
      </c>
      <c r="Q27" s="6" t="str">
        <f t="shared" ca="1" si="4"/>
        <v>Kf</v>
      </c>
      <c r="R27">
        <f t="shared" ca="1" si="1"/>
        <v>5.3379000000000003E-2</v>
      </c>
      <c r="S27">
        <f t="shared" ca="1" si="1"/>
        <v>0.14132</v>
      </c>
      <c r="T27">
        <f t="shared" ca="1" si="2"/>
        <v>-1</v>
      </c>
      <c r="U27">
        <f t="shared" ca="1" si="11"/>
        <v>0.418881</v>
      </c>
      <c r="V27">
        <f t="shared" ca="1" si="11"/>
        <v>-0.33040348909649997</v>
      </c>
    </row>
    <row r="28" spans="2:22">
      <c r="B28" s="1" t="s">
        <v>625</v>
      </c>
      <c r="G28">
        <f>G27+3</f>
        <v>96</v>
      </c>
      <c r="H28">
        <f t="shared" si="14"/>
        <v>26</v>
      </c>
      <c r="I28" t="str" cm="1">
        <f t="array" aca="1" ref="I28" ca="1">RIGHT(INDIRECT("B"&amp;G28),9)</f>
        <v xml:space="preserve"> 0.053379</v>
      </c>
      <c r="J28" t="str" cm="1">
        <f t="array" aca="1" ref="J28" ca="1">RIGHT(INDIRECT("D"&amp;G28+1),9)</f>
        <v xml:space="preserve">  0.14132</v>
      </c>
      <c r="K28" cm="1">
        <f t="array" aca="1" ref="K28" ca="1">INDIRECT("D"&amp;G28+2)</f>
        <v>-1</v>
      </c>
      <c r="L28" t="str" cm="1">
        <f t="array" aca="1" ref="L28" ca="1">INDIRECT("B"&amp;G28+3)</f>
        <v xml:space="preserve">        'Aroot']</v>
      </c>
      <c r="P28">
        <f t="shared" si="0"/>
        <v>26</v>
      </c>
      <c r="Q28" s="6" t="str">
        <f t="shared" ca="1" si="4"/>
        <v>Aroot</v>
      </c>
      <c r="R28">
        <f t="shared" ca="1" si="1"/>
        <v>5.3379000000000003E-2</v>
      </c>
      <c r="S28">
        <f t="shared" ca="1" si="1"/>
        <v>0.14132</v>
      </c>
      <c r="T28">
        <f t="shared" ca="1" si="2"/>
        <v>-1</v>
      </c>
      <c r="U28">
        <f t="shared" ca="1" si="11"/>
        <v>0</v>
      </c>
      <c r="V28">
        <f t="shared" ca="1" si="11"/>
        <v>0</v>
      </c>
    </row>
    <row r="29" spans="2:22">
      <c r="B29" s="1" t="s">
        <v>21</v>
      </c>
      <c r="C29" t="s">
        <v>22</v>
      </c>
      <c r="D29" t="s">
        <v>644</v>
      </c>
      <c r="G29">
        <f>G28+4</f>
        <v>100</v>
      </c>
      <c r="H29">
        <f t="shared" ref="H29" si="15">1+H28</f>
        <v>27</v>
      </c>
      <c r="I29" t="str" cm="1">
        <f t="array" aca="1" ref="I29" ca="1">RIGHT(INDIRECT("B"&amp;G29),9)</f>
        <v xml:space="preserve"> 0.053379</v>
      </c>
      <c r="J29" t="str" cm="1">
        <f t="array" aca="1" ref="J29" ca="1">RIGHT(INDIRECT("D"&amp;G29+1),9)</f>
        <v xml:space="preserve">  0.14132</v>
      </c>
      <c r="K29" cm="1">
        <f t="array" aca="1" ref="K29" ca="1">INDIRECT("D"&amp;G29+2)</f>
        <v>-1</v>
      </c>
      <c r="L29" t="str" cm="1">
        <f t="array" aca="1" ref="L29" ca="1">INDIRECT("B"&amp;G29+3)</f>
        <v xml:space="preserve">        'kxw']</v>
      </c>
      <c r="P29">
        <f t="shared" si="0"/>
        <v>27</v>
      </c>
      <c r="Q29" s="6" t="str">
        <f t="shared" ca="1" si="4"/>
        <v>kxw</v>
      </c>
      <c r="R29">
        <f t="shared" ca="1" si="1"/>
        <v>5.3379000000000003E-2</v>
      </c>
      <c r="S29">
        <f t="shared" ca="1" si="1"/>
        <v>0.14132</v>
      </c>
      <c r="T29">
        <f t="shared" ca="1" si="2"/>
        <v>-1</v>
      </c>
      <c r="U29">
        <f t="shared" ca="1" si="11"/>
        <v>0</v>
      </c>
      <c r="V29">
        <f t="shared" ca="1" si="11"/>
        <v>0</v>
      </c>
    </row>
    <row r="30" spans="2:22">
      <c r="B30" s="1" t="s">
        <v>24</v>
      </c>
      <c r="C30" t="s">
        <v>22</v>
      </c>
      <c r="D30">
        <v>1</v>
      </c>
      <c r="E30" t="s">
        <v>44</v>
      </c>
      <c r="G30">
        <f>G29+4</f>
        <v>104</v>
      </c>
      <c r="H30">
        <f t="shared" ref="H30:H31" si="16">1+H29</f>
        <v>28</v>
      </c>
      <c r="I30" t="str" cm="1">
        <f t="array" aca="1" ref="I30" ca="1">RIGHT(INDIRECT("B"&amp;G30),9)</f>
        <v xml:space="preserve">  0.05338</v>
      </c>
      <c r="J30" t="str" cm="1">
        <f t="array" aca="1" ref="J30" ca="1">RIGHT(INDIRECT("D"&amp;G30+1),9)</f>
        <v xml:space="preserve">  0.14132</v>
      </c>
      <c r="K30" cm="1">
        <f t="array" aca="1" ref="K30" ca="1">INDIRECT("D"&amp;G30+2)</f>
        <v>1</v>
      </c>
      <c r="L30" t="str" cm="1">
        <f t="array" aca="1" ref="L30" ca="1">INDIRECT("E"&amp;G30+2)</f>
        <v xml:space="preserve"> 'Ss']</v>
      </c>
      <c r="P30">
        <f t="shared" si="0"/>
        <v>28</v>
      </c>
      <c r="Q30" s="6" t="str">
        <f t="shared" ca="1" si="4"/>
        <v>Ss</v>
      </c>
      <c r="R30">
        <f t="shared" ca="1" si="1"/>
        <v>5.3379999999999997E-2</v>
      </c>
      <c r="S30">
        <f t="shared" ca="1" si="1"/>
        <v>0.14132</v>
      </c>
      <c r="T30">
        <f t="shared" ca="1" si="2"/>
        <v>1</v>
      </c>
      <c r="U30">
        <f t="shared" ca="1" si="11"/>
        <v>1.4999999999910918E-6</v>
      </c>
      <c r="V30">
        <f t="shared" ca="1" si="11"/>
        <v>0</v>
      </c>
    </row>
    <row r="31" spans="2:22">
      <c r="B31" s="1" t="s">
        <v>625</v>
      </c>
      <c r="G31">
        <f>G30+3</f>
        <v>107</v>
      </c>
      <c r="H31">
        <f t="shared" si="16"/>
        <v>29</v>
      </c>
      <c r="I31" t="str" cm="1">
        <f t="array" aca="1" ref="I31" ca="1">RIGHT(INDIRECT("B"&amp;G31),9)</f>
        <v xml:space="preserve">  0.05338</v>
      </c>
      <c r="J31" t="str" cm="1">
        <f t="array" aca="1" ref="J31" ca="1">RIGHT(INDIRECT("D"&amp;G31+1),9)</f>
        <v xml:space="preserve">  0.14132</v>
      </c>
      <c r="K31" cm="1">
        <f t="array" aca="1" ref="K31" ca="1">INDIRECT("D"&amp;G31+2)</f>
        <v>-1</v>
      </c>
      <c r="L31" t="str" cm="1">
        <f t="array" aca="1" ref="L31" ca="1">INDIRECT("B"&amp;G31+3)</f>
        <v xml:space="preserve">        'LAI']</v>
      </c>
      <c r="P31">
        <f t="shared" si="0"/>
        <v>29</v>
      </c>
      <c r="Q31" s="6" t="str">
        <f t="shared" ca="1" si="4"/>
        <v>LAI</v>
      </c>
      <c r="R31">
        <f t="shared" ca="1" si="1"/>
        <v>5.3379999999999997E-2</v>
      </c>
      <c r="S31">
        <f t="shared" ca="1" si="1"/>
        <v>0.14132</v>
      </c>
      <c r="T31">
        <f t="shared" ca="1" si="2"/>
        <v>-1</v>
      </c>
      <c r="U31">
        <f t="shared" ca="1" si="11"/>
        <v>0</v>
      </c>
      <c r="V31">
        <f t="shared" ca="1" si="11"/>
        <v>0</v>
      </c>
    </row>
    <row r="32" spans="2:22">
      <c r="B32" s="1" t="s">
        <v>21</v>
      </c>
      <c r="C32" t="s">
        <v>22</v>
      </c>
      <c r="D32" t="s">
        <v>644</v>
      </c>
      <c r="G32">
        <f>G31+4</f>
        <v>111</v>
      </c>
      <c r="H32">
        <f t="shared" ref="H32" si="17">1+H31</f>
        <v>30</v>
      </c>
      <c r="I32" t="str" cm="1">
        <f t="array" aca="1" ref="I32" ca="1">RIGHT(INDIRECT("B"&amp;G32),9)</f>
        <v xml:space="preserve">  0.05338</v>
      </c>
      <c r="J32" t="str" cm="1">
        <f t="array" aca="1" ref="J32" ca="1">RIGHT(INDIRECT("D"&amp;G32+1),9)</f>
        <v xml:space="preserve">  0.14132</v>
      </c>
      <c r="K32" cm="1">
        <f t="array" aca="1" ref="K32" ca="1">INDIRECT("D"&amp;G32+2)</f>
        <v>1</v>
      </c>
      <c r="L32" t="str" cm="1">
        <f t="array" aca="1" ref="L32" ca="1">INDIRECT("B"&amp;G32+3)</f>
        <v xml:space="preserve">        'k_rg']</v>
      </c>
      <c r="P32">
        <f t="shared" si="0"/>
        <v>30</v>
      </c>
      <c r="Q32" s="6" t="str">
        <f t="shared" ca="1" si="4"/>
        <v>k_rg</v>
      </c>
      <c r="R32">
        <f t="shared" ca="1" si="1"/>
        <v>5.3379999999999997E-2</v>
      </c>
      <c r="S32">
        <f t="shared" ca="1" si="1"/>
        <v>0.14132</v>
      </c>
      <c r="T32">
        <f t="shared" ca="1" si="2"/>
        <v>1</v>
      </c>
      <c r="U32">
        <f t="shared" ca="1" si="11"/>
        <v>0</v>
      </c>
      <c r="V32">
        <f t="shared" ca="1" si="11"/>
        <v>0</v>
      </c>
    </row>
    <row r="33" spans="2:22">
      <c r="B33" s="1" t="s">
        <v>24</v>
      </c>
      <c r="C33" t="s">
        <v>22</v>
      </c>
      <c r="D33">
        <v>-1</v>
      </c>
      <c r="G33">
        <f>G32+4</f>
        <v>115</v>
      </c>
      <c r="H33">
        <f t="shared" ref="H33:H35" si="18">1+H32</f>
        <v>31</v>
      </c>
      <c r="I33" t="str" cm="1">
        <f t="array" aca="1" ref="I33" ca="1">RIGHT(INDIRECT("B"&amp;G33),9)</f>
        <v xml:space="preserve"> 0.049872</v>
      </c>
      <c r="J33" t="str" cm="1">
        <f t="array" aca="1" ref="J33" ca="1">RIGHT(INDIRECT("D"&amp;G33+1),9)</f>
        <v xml:space="preserve"> 0.166405</v>
      </c>
      <c r="K33" cm="1">
        <f t="array" aca="1" ref="K33" ca="1">INDIRECT("D"&amp;G33+2)</f>
        <v>-1</v>
      </c>
      <c r="L33" t="str" cm="1">
        <f t="array" aca="1" ref="L33" ca="1">INDIRECT("E"&amp;G33+2)</f>
        <v xml:space="preserve"> 'Ea']</v>
      </c>
      <c r="P33">
        <f t="shared" si="0"/>
        <v>31</v>
      </c>
      <c r="Q33" s="6" t="str">
        <f t="shared" ca="1" si="4"/>
        <v>Ea</v>
      </c>
      <c r="R33">
        <f t="shared" ca="1" si="1"/>
        <v>4.9872E-2</v>
      </c>
      <c r="S33">
        <f t="shared" ca="1" si="1"/>
        <v>0.166405</v>
      </c>
      <c r="T33">
        <f t="shared" ca="1" si="2"/>
        <v>-1</v>
      </c>
      <c r="U33">
        <f t="shared" ca="1" si="11"/>
        <v>5.2619999999999958E-3</v>
      </c>
      <c r="V33">
        <f t="shared" ca="1" si="11"/>
        <v>1.9799590499999984E-4</v>
      </c>
    </row>
    <row r="34" spans="2:22">
      <c r="B34" s="1" t="s">
        <v>306</v>
      </c>
      <c r="G34">
        <f>G33+3</f>
        <v>118</v>
      </c>
      <c r="H34">
        <f t="shared" si="18"/>
        <v>32</v>
      </c>
      <c r="I34" t="str" cm="1">
        <f t="array" aca="1" ref="I34" ca="1">RIGHT(INDIRECT("B"&amp;G34),9)</f>
        <v xml:space="preserve"> 0.049872</v>
      </c>
      <c r="J34" t="str" cm="1">
        <f t="array" aca="1" ref="J34" ca="1">RIGHT(INDIRECT("D"&amp;G34+1),9)</f>
        <v xml:space="preserve"> 0.166405</v>
      </c>
      <c r="K34" cm="1">
        <f t="array" aca="1" ref="K34" ca="1">INDIRECT("D"&amp;G34+2)</f>
        <v>-1</v>
      </c>
      <c r="L34" t="str" cm="1">
        <f t="array" aca="1" ref="L34" ca="1">INDIRECT("B"&amp;G34+3)</f>
        <v xml:space="preserve">        'Rlf']</v>
      </c>
      <c r="P34">
        <f t="shared" si="0"/>
        <v>32</v>
      </c>
      <c r="Q34" s="6" t="str">
        <f t="shared" ca="1" si="4"/>
        <v>Rlf</v>
      </c>
      <c r="R34">
        <f t="shared" ca="1" si="1"/>
        <v>4.9872E-2</v>
      </c>
      <c r="S34">
        <f t="shared" ca="1" si="1"/>
        <v>0.166405</v>
      </c>
      <c r="T34">
        <f t="shared" ca="1" si="2"/>
        <v>-1</v>
      </c>
      <c r="U34">
        <f t="shared" ca="1" si="11"/>
        <v>0</v>
      </c>
      <c r="V34">
        <f t="shared" ca="1" si="11"/>
        <v>0</v>
      </c>
    </row>
    <row r="35" spans="2:22">
      <c r="B35" s="1" t="s">
        <v>625</v>
      </c>
      <c r="G35">
        <f>G34+4</f>
        <v>122</v>
      </c>
      <c r="H35">
        <f t="shared" si="18"/>
        <v>33</v>
      </c>
      <c r="I35" t="str" cm="1">
        <f t="array" aca="1" ref="I35" ca="1">RIGHT(INDIRECT("B"&amp;G35),9)</f>
        <v xml:space="preserve"> 0.049863</v>
      </c>
      <c r="J35" t="str" cm="1">
        <f t="array" aca="1" ref="J35" ca="1">RIGHT(INDIRECT("D"&amp;G35+1),9)</f>
        <v xml:space="preserve"> 0.166469</v>
      </c>
      <c r="K35" cm="1">
        <f t="array" aca="1" ref="K35" ca="1">INDIRECT("D"&amp;G35+2)</f>
        <v>1</v>
      </c>
      <c r="L35" t="str" cm="1">
        <f t="array" aca="1" ref="L35" ca="1">INDIRECT("E"&amp;G35+2)</f>
        <v xml:space="preserve"> 'Up']</v>
      </c>
      <c r="P35">
        <f t="shared" si="0"/>
        <v>33</v>
      </c>
      <c r="Q35" s="6" t="str">
        <f t="shared" ca="1" si="4"/>
        <v>Up</v>
      </c>
      <c r="R35">
        <f t="shared" ca="1" si="1"/>
        <v>4.9862999999999998E-2</v>
      </c>
      <c r="S35">
        <f t="shared" ca="1" si="1"/>
        <v>0.16646900000000001</v>
      </c>
      <c r="T35">
        <f t="shared" ca="1" si="2"/>
        <v>1</v>
      </c>
      <c r="U35">
        <f t="shared" ca="1" si="11"/>
        <v>-1.3500000000003093E-5</v>
      </c>
      <c r="V35">
        <f t="shared" ca="1" si="11"/>
        <v>-1.2960000000004689E-9</v>
      </c>
    </row>
    <row r="36" spans="2:22">
      <c r="B36" s="1" t="s">
        <v>21</v>
      </c>
      <c r="C36" t="s">
        <v>22</v>
      </c>
      <c r="D36" t="s">
        <v>644</v>
      </c>
      <c r="G36">
        <f>G35+3</f>
        <v>125</v>
      </c>
      <c r="H36">
        <f t="shared" ref="H36:H41" si="19">1+H35</f>
        <v>34</v>
      </c>
      <c r="I36" t="str" cm="1">
        <f t="array" aca="1" ref="I36" ca="1">RIGHT(INDIRECT("B"&amp;G36),9)</f>
        <v xml:space="preserve"> 0.049853</v>
      </c>
      <c r="J36" t="str" cm="1">
        <f t="array" aca="1" ref="J36" ca="1">RIGHT(INDIRECT("D"&amp;G36+1),9)</f>
        <v xml:space="preserve"> 0.166478</v>
      </c>
      <c r="K36" cm="1">
        <f t="array" aca="1" ref="K36" ca="1">INDIRECT("D"&amp;G36+2)</f>
        <v>-1</v>
      </c>
      <c r="L36" t="str" cm="1">
        <f t="array" aca="1" ref="L36" ca="1">INDIRECT("B"&amp;G36+3)</f>
        <v xml:space="preserve">        'SoilHL']</v>
      </c>
      <c r="P36">
        <f t="shared" si="0"/>
        <v>34</v>
      </c>
      <c r="Q36" s="6" t="str">
        <f t="shared" ca="1" si="4"/>
        <v>SoilHL</v>
      </c>
      <c r="R36">
        <f t="shared" ca="1" si="1"/>
        <v>4.9853000000000001E-2</v>
      </c>
      <c r="S36">
        <f t="shared" ca="1" si="1"/>
        <v>0.16647799999999999</v>
      </c>
      <c r="T36">
        <f t="shared" ca="1" si="2"/>
        <v>-1</v>
      </c>
      <c r="U36">
        <f t="shared" ca="1" si="11"/>
        <v>1.4999999999994185E-5</v>
      </c>
      <c r="V36">
        <f t="shared" ca="1" si="11"/>
        <v>2.024999999994995E-10</v>
      </c>
    </row>
    <row r="37" spans="2:22">
      <c r="B37" s="1" t="s">
        <v>24</v>
      </c>
      <c r="C37" t="s">
        <v>22</v>
      </c>
      <c r="D37">
        <v>-1</v>
      </c>
      <c r="G37">
        <f>G36+4</f>
        <v>129</v>
      </c>
      <c r="H37">
        <f t="shared" si="19"/>
        <v>35</v>
      </c>
      <c r="I37" t="str" cm="1">
        <f t="array" aca="1" ref="I37" ca="1">RIGHT(INDIRECT("B"&amp;G37),9)</f>
        <v xml:space="preserve"> 0.049853</v>
      </c>
      <c r="J37" t="str" cm="1">
        <f t="array" aca="1" ref="J37" ca="1">RIGHT(INDIRECT("D"&amp;G37+1),9)</f>
        <v xml:space="preserve"> 0.166478</v>
      </c>
      <c r="K37" cm="1">
        <f t="array" aca="1" ref="K37" ca="1">INDIRECT("D"&amp;G37+2)</f>
        <v>1</v>
      </c>
      <c r="L37" t="str" cm="1">
        <f t="array" aca="1" ref="L37" ca="1">INDIRECT("B"&amp;G37+3)</f>
        <v xml:space="preserve">        'k_rd']</v>
      </c>
      <c r="P37">
        <f t="shared" si="0"/>
        <v>35</v>
      </c>
      <c r="Q37" s="6" t="str">
        <f t="shared" ca="1" si="4"/>
        <v>k_rd</v>
      </c>
      <c r="R37">
        <f t="shared" ca="1" si="1"/>
        <v>4.9853000000000001E-2</v>
      </c>
      <c r="S37">
        <f t="shared" ca="1" si="1"/>
        <v>0.16647799999999999</v>
      </c>
      <c r="T37">
        <f t="shared" ca="1" si="2"/>
        <v>1</v>
      </c>
      <c r="U37">
        <f t="shared" ref="U37:V52" ca="1" si="20">T37*(R37-R36)/(2/3)</f>
        <v>0</v>
      </c>
      <c r="V37">
        <f t="shared" ca="1" si="20"/>
        <v>0</v>
      </c>
    </row>
    <row r="38" spans="2:22">
      <c r="B38" s="1" t="s">
        <v>45</v>
      </c>
      <c r="G38">
        <f>G37+4</f>
        <v>133</v>
      </c>
      <c r="H38">
        <f t="shared" si="19"/>
        <v>36</v>
      </c>
      <c r="I38" t="str" cm="1">
        <f t="array" aca="1" ref="I38" ca="1">RIGHT(INDIRECT("B"&amp;G38),9)</f>
        <v xml:space="preserve"> 0.049853</v>
      </c>
      <c r="J38" t="str" cm="1">
        <f t="array" aca="1" ref="J38" ca="1">RIGHT(INDIRECT("D"&amp;G38+1),9)</f>
        <v xml:space="preserve"> 0.166478</v>
      </c>
      <c r="K38" cm="1">
        <f t="array" aca="1" ref="K38" ca="1">INDIRECT("D"&amp;G38+2)</f>
        <v>-1</v>
      </c>
      <c r="L38" t="str" cm="1">
        <f t="array" aca="1" ref="L38" ca="1">INDIRECT("B"&amp;G38+3)</f>
        <v xml:space="preserve">        'VFrootbody']</v>
      </c>
      <c r="P38">
        <f t="shared" si="0"/>
        <v>36</v>
      </c>
      <c r="Q38" s="6" t="str">
        <f t="shared" ca="1" si="4"/>
        <v>VFrootbody</v>
      </c>
      <c r="R38">
        <f t="shared" ca="1" si="1"/>
        <v>4.9853000000000001E-2</v>
      </c>
      <c r="S38">
        <f t="shared" ca="1" si="1"/>
        <v>0.16647799999999999</v>
      </c>
      <c r="T38">
        <f t="shared" ca="1" si="2"/>
        <v>-1</v>
      </c>
      <c r="U38">
        <f t="shared" ca="1" si="20"/>
        <v>0</v>
      </c>
      <c r="V38">
        <f t="shared" ca="1" si="20"/>
        <v>0</v>
      </c>
    </row>
    <row r="39" spans="2:22">
      <c r="B39" s="1" t="s">
        <v>626</v>
      </c>
      <c r="G39">
        <f>G38+4</f>
        <v>137</v>
      </c>
      <c r="H39">
        <f t="shared" si="19"/>
        <v>37</v>
      </c>
      <c r="I39" t="str" cm="1">
        <f t="array" aca="1" ref="I39" ca="1">RIGHT(INDIRECT("B"&amp;G39),9)</f>
        <v xml:space="preserve"> 0.049853</v>
      </c>
      <c r="J39" t="str" cm="1">
        <f t="array" aca="1" ref="J39" ca="1">RIGHT(INDIRECT("D"&amp;G39+1),9)</f>
        <v xml:space="preserve"> 0.166478</v>
      </c>
      <c r="K39" cm="1">
        <f t="array" aca="1" ref="K39" ca="1">INDIRECT("D"&amp;G39+2)</f>
        <v>-1</v>
      </c>
      <c r="L39" t="str" cm="1">
        <f t="array" aca="1" ref="L39" ca="1">INDIRECT("B"&amp;G39+3)</f>
        <v xml:space="preserve">        'VFrootcyl']</v>
      </c>
      <c r="P39">
        <f t="shared" si="0"/>
        <v>37</v>
      </c>
      <c r="Q39" s="6" t="str">
        <f t="shared" ca="1" si="4"/>
        <v>VFrootcyl</v>
      </c>
      <c r="R39">
        <f t="shared" ca="1" si="1"/>
        <v>4.9853000000000001E-2</v>
      </c>
      <c r="S39">
        <f t="shared" ca="1" si="1"/>
        <v>0.16647799999999999</v>
      </c>
      <c r="T39">
        <f t="shared" ca="1" si="2"/>
        <v>-1</v>
      </c>
      <c r="U39">
        <f t="shared" ca="1" si="20"/>
        <v>0</v>
      </c>
      <c r="V39">
        <f t="shared" ca="1" si="20"/>
        <v>0</v>
      </c>
    </row>
    <row r="40" spans="2:22">
      <c r="B40" s="1" t="s">
        <v>21</v>
      </c>
      <c r="C40" t="s">
        <v>22</v>
      </c>
      <c r="D40" t="s">
        <v>645</v>
      </c>
      <c r="G40">
        <f>G39+4</f>
        <v>141</v>
      </c>
      <c r="H40">
        <f t="shared" si="19"/>
        <v>38</v>
      </c>
      <c r="I40" t="str" cm="1">
        <f t="array" aca="1" ref="I40" ca="1">RIGHT(INDIRECT("B"&amp;G40),9)</f>
        <v xml:space="preserve"> 0.049853</v>
      </c>
      <c r="J40" t="str" cm="1">
        <f t="array" aca="1" ref="J40" ca="1">RIGHT(INDIRECT("D"&amp;G40+1),9)</f>
        <v xml:space="preserve"> 0.166478</v>
      </c>
      <c r="K40" cm="1">
        <f t="array" aca="1" ref="K40" ca="1">INDIRECT("D"&amp;G40+2)</f>
        <v>-1</v>
      </c>
      <c r="L40" t="str" cm="1">
        <f t="array" aca="1" ref="L40" ca="1">INDIRECT("B"&amp;G40+3)</f>
        <v xml:space="preserve">        'kwe']</v>
      </c>
      <c r="P40">
        <f t="shared" si="0"/>
        <v>38</v>
      </c>
      <c r="Q40" s="6" t="str">
        <f t="shared" ca="1" si="4"/>
        <v>kwe</v>
      </c>
      <c r="R40">
        <f t="shared" ca="1" si="1"/>
        <v>4.9853000000000001E-2</v>
      </c>
      <c r="S40">
        <f t="shared" ca="1" si="1"/>
        <v>0.16647799999999999</v>
      </c>
      <c r="T40">
        <f t="shared" ca="1" si="2"/>
        <v>-1</v>
      </c>
      <c r="U40">
        <f t="shared" ca="1" si="20"/>
        <v>0</v>
      </c>
      <c r="V40">
        <f t="shared" ca="1" si="20"/>
        <v>0</v>
      </c>
    </row>
    <row r="41" spans="2:22">
      <c r="B41" s="1" t="s">
        <v>24</v>
      </c>
      <c r="C41" t="s">
        <v>22</v>
      </c>
      <c r="D41">
        <v>-1</v>
      </c>
      <c r="G41">
        <f>G40+4</f>
        <v>145</v>
      </c>
      <c r="H41">
        <f t="shared" si="19"/>
        <v>39</v>
      </c>
      <c r="I41" t="str" cm="1">
        <f t="array" aca="1" ref="I41" ca="1">RIGHT(INDIRECT("B"&amp;G41),9)</f>
        <v xml:space="preserve"> 0.049824</v>
      </c>
      <c r="J41" t="str" cm="1">
        <f t="array" aca="1" ref="J41" ca="1">RIGHT(INDIRECT("D"&amp;G41+1),9)</f>
        <v xml:space="preserve"> 0.166056</v>
      </c>
      <c r="K41" cm="1">
        <f t="array" aca="1" ref="K41" ca="1">INDIRECT("D"&amp;G41+2)</f>
        <v>1</v>
      </c>
      <c r="L41" t="str" cm="1">
        <f t="array" aca="1" ref="L41" ca="1">INDIRECT("E"&amp;G41+2)</f>
        <v xml:space="preserve"> 'Cs']</v>
      </c>
      <c r="P41">
        <f t="shared" si="0"/>
        <v>39</v>
      </c>
      <c r="Q41" s="6" t="str">
        <f t="shared" ca="1" si="4"/>
        <v>Cs</v>
      </c>
      <c r="R41">
        <f t="shared" ca="1" si="1"/>
        <v>4.9824E-2</v>
      </c>
      <c r="S41">
        <f t="shared" ca="1" si="1"/>
        <v>0.16605600000000001</v>
      </c>
      <c r="T41">
        <f t="shared" ca="1" si="2"/>
        <v>1</v>
      </c>
      <c r="U41">
        <f t="shared" ca="1" si="20"/>
        <v>-4.3500000000001871E-5</v>
      </c>
      <c r="V41">
        <f t="shared" ca="1" si="20"/>
        <v>2.7535499999999747E-8</v>
      </c>
    </row>
    <row r="42" spans="2:22">
      <c r="B42" s="1" t="s">
        <v>89</v>
      </c>
      <c r="G42">
        <f>G41+3</f>
        <v>148</v>
      </c>
      <c r="H42">
        <f t="shared" ref="H42" si="21">1+H41</f>
        <v>40</v>
      </c>
      <c r="I42" t="str" cm="1">
        <f t="array" aca="1" ref="I42" ca="1">RIGHT(INDIRECT("B"&amp;G42),9)</f>
        <v xml:space="preserve"> 0.049824</v>
      </c>
      <c r="J42" t="str" cm="1">
        <f t="array" aca="1" ref="J42" ca="1">RIGHT(INDIRECT("D"&amp;G42+1),9)</f>
        <v xml:space="preserve"> 0.166056</v>
      </c>
      <c r="K42" cm="1">
        <f t="array" aca="1" ref="K42" ca="1">INDIRECT("D"&amp;G42+2)</f>
        <v>1</v>
      </c>
      <c r="L42" t="str" cm="1">
        <f t="array" aca="1" ref="L42" ca="1">INDIRECT("E"&amp;G42+2)</f>
        <v xml:space="preserve"> 'Udx']</v>
      </c>
      <c r="P42">
        <f t="shared" si="0"/>
        <v>40</v>
      </c>
      <c r="Q42" s="6" t="str">
        <f t="shared" ca="1" si="4"/>
        <v>Udx</v>
      </c>
      <c r="R42">
        <f t="shared" ca="1" si="1"/>
        <v>4.9824E-2</v>
      </c>
      <c r="S42">
        <f t="shared" ca="1" si="1"/>
        <v>0.16605600000000001</v>
      </c>
      <c r="T42">
        <f t="shared" ca="1" si="2"/>
        <v>1</v>
      </c>
      <c r="U42">
        <f t="shared" ca="1" si="20"/>
        <v>0</v>
      </c>
      <c r="V42">
        <f t="shared" ca="1" si="20"/>
        <v>0</v>
      </c>
    </row>
    <row r="43" spans="2:22">
      <c r="B43" s="1" t="s">
        <v>626</v>
      </c>
      <c r="G43">
        <f>G42+3</f>
        <v>151</v>
      </c>
      <c r="H43">
        <f t="shared" ref="H43:H45" si="22">1+H42</f>
        <v>41</v>
      </c>
      <c r="I43" t="str" cm="1">
        <f t="array" aca="1" ref="I43" ca="1">RIGHT(INDIRECT("B"&amp;G43),9)</f>
        <v xml:space="preserve">  0.04982</v>
      </c>
      <c r="J43" t="str" cm="1">
        <f t="array" aca="1" ref="J43" ca="1">RIGHT(INDIRECT("D"&amp;G43+1),9)</f>
        <v xml:space="preserve"> 0.166102</v>
      </c>
      <c r="K43" cm="1">
        <f t="array" aca="1" ref="K43" ca="1">INDIRECT("D"&amp;G43+2)</f>
        <v>1</v>
      </c>
      <c r="L43" t="str" cm="1">
        <f t="array" aca="1" ref="L43" ca="1">INDIRECT("E"&amp;G43+2)</f>
        <v xml:space="preserve"> 'kma']</v>
      </c>
      <c r="P43">
        <f t="shared" si="0"/>
        <v>41</v>
      </c>
      <c r="Q43" s="6" t="str">
        <f t="shared" ca="1" si="4"/>
        <v>kma</v>
      </c>
      <c r="R43">
        <f t="shared" ca="1" si="1"/>
        <v>4.9820000000000003E-2</v>
      </c>
      <c r="S43">
        <f t="shared" ca="1" si="1"/>
        <v>0.166102</v>
      </c>
      <c r="T43">
        <f t="shared" ca="1" si="2"/>
        <v>1</v>
      </c>
      <c r="U43">
        <f t="shared" ca="1" si="20"/>
        <v>-5.9999999999955922E-6</v>
      </c>
      <c r="V43">
        <f t="shared" ca="1" si="20"/>
        <v>-4.1399999999961031E-10</v>
      </c>
    </row>
    <row r="44" spans="2:22">
      <c r="B44" s="1" t="s">
        <v>21</v>
      </c>
      <c r="C44" t="s">
        <v>22</v>
      </c>
      <c r="D44" t="s">
        <v>645</v>
      </c>
      <c r="G44">
        <f>G43+3</f>
        <v>154</v>
      </c>
      <c r="H44">
        <f t="shared" si="22"/>
        <v>42</v>
      </c>
      <c r="I44" t="str" cm="1">
        <f t="array" aca="1" ref="I44" ca="1">RIGHT(INDIRECT("B"&amp;G44),9)</f>
        <v xml:space="preserve">  0.04982</v>
      </c>
      <c r="J44" t="str" cm="1">
        <f t="array" aca="1" ref="J44" ca="1">RIGHT(INDIRECT("D"&amp;G44+1),9)</f>
        <v xml:space="preserve"> 0.166102</v>
      </c>
      <c r="K44" cm="1">
        <f t="array" aca="1" ref="K44" ca="1">INDIRECT("D"&amp;G44+2)</f>
        <v>1</v>
      </c>
      <c r="L44" t="str" cm="1">
        <f t="array" aca="1" ref="L44" ca="1">INDIRECT("E"&amp;G44+2)</f>
        <v xml:space="preserve"> 'Sw']</v>
      </c>
      <c r="P44">
        <f t="shared" si="0"/>
        <v>42</v>
      </c>
      <c r="Q44" s="6" t="str">
        <f t="shared" ca="1" si="4"/>
        <v>Sw</v>
      </c>
      <c r="R44">
        <f t="shared" ca="1" si="1"/>
        <v>4.9820000000000003E-2</v>
      </c>
      <c r="S44">
        <f t="shared" ca="1" si="1"/>
        <v>0.166102</v>
      </c>
      <c r="T44">
        <f t="shared" ca="1" si="2"/>
        <v>1</v>
      </c>
      <c r="U44">
        <f t="shared" ca="1" si="20"/>
        <v>0</v>
      </c>
      <c r="V44">
        <f t="shared" ca="1" si="20"/>
        <v>0</v>
      </c>
    </row>
    <row r="45" spans="2:22">
      <c r="B45" s="1" t="s">
        <v>24</v>
      </c>
      <c r="C45" t="s">
        <v>22</v>
      </c>
      <c r="D45">
        <v>-1</v>
      </c>
      <c r="G45">
        <f>G44+3</f>
        <v>157</v>
      </c>
      <c r="H45">
        <f t="shared" si="22"/>
        <v>43</v>
      </c>
      <c r="I45" t="str" cm="1">
        <f t="array" aca="1" ref="I45" ca="1">RIGHT(INDIRECT("B"&amp;G45),9)</f>
        <v xml:space="preserve">  0.04982</v>
      </c>
      <c r="J45" t="str" cm="1">
        <f t="array" aca="1" ref="J45" ca="1">RIGHT(INDIRECT("D"&amp;G45+1),9)</f>
        <v xml:space="preserve"> 0.166102</v>
      </c>
      <c r="K45" cm="1">
        <f t="array" aca="1" ref="K45" ca="1">INDIRECT("D"&amp;G45+2)</f>
        <v>1</v>
      </c>
      <c r="L45" t="str" cm="1">
        <f t="array" aca="1" ref="L45" ca="1">INDIRECT("E"&amp;G45+2)</f>
        <v xml:space="preserve"> 'Sh']</v>
      </c>
      <c r="P45">
        <f t="shared" si="0"/>
        <v>43</v>
      </c>
      <c r="Q45" s="6" t="str">
        <f t="shared" ca="1" si="4"/>
        <v>Sh</v>
      </c>
      <c r="R45">
        <f t="shared" ca="1" si="1"/>
        <v>4.9820000000000003E-2</v>
      </c>
      <c r="S45">
        <f t="shared" ca="1" si="1"/>
        <v>0.166102</v>
      </c>
      <c r="T45">
        <f t="shared" ca="1" si="2"/>
        <v>1</v>
      </c>
      <c r="U45">
        <f t="shared" ca="1" si="20"/>
        <v>0</v>
      </c>
      <c r="V45">
        <f t="shared" ca="1" si="20"/>
        <v>0</v>
      </c>
    </row>
    <row r="46" spans="2:22">
      <c r="B46" s="1" t="s">
        <v>60</v>
      </c>
      <c r="G46">
        <f>G45+3</f>
        <v>160</v>
      </c>
      <c r="H46">
        <f t="shared" si="3"/>
        <v>44</v>
      </c>
      <c r="I46" t="str" cm="1">
        <f t="array" aca="1" ref="I46" ca="1">RIGHT(INDIRECT("B"&amp;G46),9)</f>
        <v xml:space="preserve">  0.04982</v>
      </c>
      <c r="J46" t="str" cm="1">
        <f t="array" aca="1" ref="J46" ca="1">RIGHT(INDIRECT("D"&amp;G46+1),9)</f>
        <v xml:space="preserve"> 0.166102</v>
      </c>
      <c r="K46" cm="1">
        <f t="array" aca="1" ref="K46" ca="1">INDIRECT("D"&amp;G46+2)</f>
        <v>1</v>
      </c>
      <c r="L46" t="str" cm="1">
        <f t="array" aca="1" ref="L46" ca="1">INDIRECT("E"&amp;G46+2)</f>
        <v xml:space="preserve"> 'Ifw']</v>
      </c>
      <c r="P46">
        <f t="shared" si="0"/>
        <v>44</v>
      </c>
      <c r="Q46" s="6" t="str">
        <f t="shared" ca="1" si="4"/>
        <v>Ifw</v>
      </c>
      <c r="R46">
        <f t="shared" ca="1" si="1"/>
        <v>4.9820000000000003E-2</v>
      </c>
      <c r="S46">
        <f t="shared" ca="1" si="1"/>
        <v>0.166102</v>
      </c>
      <c r="T46">
        <f t="shared" ca="1" si="2"/>
        <v>1</v>
      </c>
      <c r="U46">
        <f t="shared" ca="1" si="20"/>
        <v>0</v>
      </c>
      <c r="V46">
        <f t="shared" ca="1" si="20"/>
        <v>0</v>
      </c>
    </row>
    <row r="47" spans="2:22">
      <c r="B47" s="1" t="s">
        <v>627</v>
      </c>
      <c r="G47">
        <f>G46+3</f>
        <v>163</v>
      </c>
      <c r="H47">
        <f t="shared" si="3"/>
        <v>45</v>
      </c>
      <c r="I47" t="str" cm="1">
        <f t="array" aca="1" ref="I47" ca="1">RIGHT(INDIRECT("B"&amp;G47),9)</f>
        <v xml:space="preserve">  0.04982</v>
      </c>
      <c r="J47" t="str" cm="1">
        <f t="array" aca="1" ref="J47" ca="1">RIGHT(INDIRECT("D"&amp;G47+1),9)</f>
        <v xml:space="preserve"> 0.166102</v>
      </c>
      <c r="K47" cm="1">
        <f t="array" aca="1" ref="K47" ca="1">INDIRECT("D"&amp;G47+2)</f>
        <v>-1</v>
      </c>
      <c r="L47" t="str" cm="1">
        <f t="array" aca="1" ref="L47" ca="1">INDIRECT("B"&amp;G47+3)</f>
        <v xml:space="preserve">        'Ilw']</v>
      </c>
      <c r="P47">
        <f t="shared" si="0"/>
        <v>45</v>
      </c>
      <c r="Q47" s="6" t="str">
        <f t="shared" ca="1" si="4"/>
        <v>Ilw</v>
      </c>
      <c r="R47">
        <f t="shared" ca="1" si="1"/>
        <v>4.9820000000000003E-2</v>
      </c>
      <c r="S47">
        <f t="shared" ca="1" si="1"/>
        <v>0.166102</v>
      </c>
      <c r="T47">
        <f t="shared" ca="1" si="2"/>
        <v>-1</v>
      </c>
      <c r="U47">
        <f t="shared" ca="1" si="20"/>
        <v>0</v>
      </c>
      <c r="V47">
        <f t="shared" ca="1" si="20"/>
        <v>0</v>
      </c>
    </row>
    <row r="48" spans="2:22">
      <c r="B48" s="1" t="s">
        <v>21</v>
      </c>
      <c r="C48" t="s">
        <v>22</v>
      </c>
      <c r="D48" t="s">
        <v>646</v>
      </c>
      <c r="G48">
        <f>G47+4</f>
        <v>167</v>
      </c>
      <c r="H48">
        <f t="shared" si="3"/>
        <v>46</v>
      </c>
      <c r="I48" t="str" cm="1">
        <f t="array" aca="1" ref="I48" ca="1">RIGHT(INDIRECT("B"&amp;G48),9)</f>
        <v xml:space="preserve">  0.04982</v>
      </c>
      <c r="J48" t="str" cm="1">
        <f t="array" aca="1" ref="J48" ca="1">RIGHT(INDIRECT("D"&amp;G48+1),9)</f>
        <v xml:space="preserve"> 0.166102</v>
      </c>
      <c r="K48" cm="1">
        <f t="array" aca="1" ref="K48" ca="1">INDIRECT("D"&amp;G48+2)</f>
        <v>-1</v>
      </c>
      <c r="L48" t="str" cm="1">
        <f t="array" aca="1" ref="L48" ca="1">INDIRECT("B"&amp;G48+3)</f>
        <v xml:space="preserve">        'k_sg']</v>
      </c>
      <c r="P48">
        <f t="shared" si="0"/>
        <v>46</v>
      </c>
      <c r="Q48" s="6" t="str">
        <f t="shared" ca="1" si="4"/>
        <v>k_sg</v>
      </c>
      <c r="R48">
        <f t="shared" ca="1" si="1"/>
        <v>4.9820000000000003E-2</v>
      </c>
      <c r="S48">
        <f t="shared" ca="1" si="1"/>
        <v>0.166102</v>
      </c>
      <c r="T48">
        <f t="shared" ca="1" si="2"/>
        <v>-1</v>
      </c>
      <c r="U48">
        <f t="shared" ca="1" si="20"/>
        <v>0</v>
      </c>
      <c r="V48">
        <f t="shared" ca="1" si="20"/>
        <v>0</v>
      </c>
    </row>
    <row r="49" spans="2:22">
      <c r="B49" s="1" t="s">
        <v>24</v>
      </c>
      <c r="C49" t="s">
        <v>22</v>
      </c>
      <c r="D49">
        <v>-1</v>
      </c>
      <c r="G49">
        <f>G48+4</f>
        <v>171</v>
      </c>
      <c r="H49">
        <f t="shared" si="3"/>
        <v>47</v>
      </c>
      <c r="I49" t="str" cm="1">
        <f t="array" aca="1" ref="I49" ca="1">RIGHT(INDIRECT("B"&amp;G49),9)</f>
        <v xml:space="preserve">  0.04982</v>
      </c>
      <c r="J49" t="str" cm="1">
        <f t="array" aca="1" ref="J49" ca="1">RIGHT(INDIRECT("D"&amp;G49+1),9)</f>
        <v xml:space="preserve"> 0.166102</v>
      </c>
      <c r="K49" cm="1">
        <f t="array" aca="1" ref="K49" ca="1">INDIRECT("D"&amp;G49+2)</f>
        <v>-1</v>
      </c>
      <c r="L49" t="str" cm="1">
        <f t="array" aca="1" ref="L49" ca="1">INDIRECT("B"&amp;G49+3)</f>
        <v xml:space="preserve">        'pH_cyt']</v>
      </c>
      <c r="P49">
        <f t="shared" si="0"/>
        <v>47</v>
      </c>
      <c r="Q49" s="6" t="str">
        <f t="shared" ca="1" si="4"/>
        <v>pH_cyt</v>
      </c>
      <c r="R49">
        <f t="shared" ca="1" si="1"/>
        <v>4.9820000000000003E-2</v>
      </c>
      <c r="S49">
        <f t="shared" ca="1" si="1"/>
        <v>0.166102</v>
      </c>
      <c r="T49">
        <f t="shared" ca="1" si="2"/>
        <v>-1</v>
      </c>
      <c r="U49">
        <f t="shared" ca="1" si="20"/>
        <v>0</v>
      </c>
      <c r="V49">
        <f t="shared" ca="1" si="20"/>
        <v>0</v>
      </c>
    </row>
    <row r="50" spans="2:22">
      <c r="B50" s="1" t="s">
        <v>75</v>
      </c>
      <c r="G50">
        <f>G49+4</f>
        <v>175</v>
      </c>
      <c r="H50">
        <f t="shared" si="3"/>
        <v>48</v>
      </c>
      <c r="I50" t="str" cm="1">
        <f t="array" aca="1" ref="I50" ca="1">RIGHT(INDIRECT("B"&amp;G50),9)</f>
        <v xml:space="preserve">  0.04982</v>
      </c>
      <c r="J50" t="str" cm="1">
        <f t="array" aca="1" ref="J50" ca="1">RIGHT(INDIRECT("D"&amp;G50+1),9)</f>
        <v xml:space="preserve"> 0.166102</v>
      </c>
      <c r="K50" cm="1">
        <f t="array" aca="1" ref="K50" ca="1">INDIRECT("D"&amp;G50+2)</f>
        <v>1</v>
      </c>
      <c r="L50" t="str" cm="1">
        <f t="array" aca="1" ref="L50" ca="1">INDIRECT("E"&amp;G50+2)</f>
        <v xml:space="preserve"> 'Ew']</v>
      </c>
      <c r="P50">
        <f t="shared" si="0"/>
        <v>48</v>
      </c>
      <c r="Q50" s="6" t="str">
        <f t="shared" ca="1" si="4"/>
        <v>Ew</v>
      </c>
      <c r="R50">
        <f t="shared" ca="1" si="1"/>
        <v>4.9820000000000003E-2</v>
      </c>
      <c r="S50">
        <f t="shared" ca="1" si="1"/>
        <v>0.166102</v>
      </c>
      <c r="T50">
        <f t="shared" ca="1" si="2"/>
        <v>1</v>
      </c>
      <c r="U50">
        <f t="shared" ca="1" si="20"/>
        <v>0</v>
      </c>
      <c r="V50">
        <f t="shared" ca="1" si="20"/>
        <v>0</v>
      </c>
    </row>
    <row r="51" spans="2:22">
      <c r="B51" s="1" t="s">
        <v>628</v>
      </c>
      <c r="G51">
        <f>G50+3</f>
        <v>178</v>
      </c>
      <c r="H51">
        <f t="shared" si="3"/>
        <v>49</v>
      </c>
      <c r="I51" t="str" cm="1">
        <f t="array" aca="1" ref="I51" ca="1">RIGHT(INDIRECT("B"&amp;G51),9)</f>
        <v xml:space="preserve">  0.04982</v>
      </c>
      <c r="J51" t="str" cm="1">
        <f t="array" aca="1" ref="J51" ca="1">RIGHT(INDIRECT("D"&amp;G51+1),9)</f>
        <v xml:space="preserve"> 0.166102</v>
      </c>
      <c r="K51" cm="1">
        <f t="array" aca="1" ref="K51" ca="1">INDIRECT("D"&amp;G51+2)</f>
        <v>1</v>
      </c>
      <c r="L51" t="str" cm="1">
        <f t="array" aca="1" ref="L51" ca="1">INDIRECT("E"&amp;G51+2)</f>
        <v xml:space="preserve"> 'Urx']</v>
      </c>
      <c r="P51">
        <f t="shared" si="0"/>
        <v>49</v>
      </c>
      <c r="Q51" s="6" t="str">
        <f t="shared" ca="1" si="4"/>
        <v>Urx</v>
      </c>
      <c r="R51">
        <f t="shared" ca="1" si="1"/>
        <v>4.9820000000000003E-2</v>
      </c>
      <c r="S51">
        <f t="shared" ca="1" si="1"/>
        <v>0.166102</v>
      </c>
      <c r="T51">
        <f t="shared" ca="1" si="2"/>
        <v>1</v>
      </c>
      <c r="U51">
        <f t="shared" ca="1" si="20"/>
        <v>0</v>
      </c>
      <c r="V51">
        <f t="shared" ca="1" si="20"/>
        <v>0</v>
      </c>
    </row>
    <row r="52" spans="2:22">
      <c r="B52" s="1" t="s">
        <v>21</v>
      </c>
      <c r="C52" t="s">
        <v>22</v>
      </c>
      <c r="D52" t="s">
        <v>647</v>
      </c>
      <c r="G52">
        <f>G51+3</f>
        <v>181</v>
      </c>
      <c r="H52">
        <f t="shared" si="3"/>
        <v>50</v>
      </c>
      <c r="I52" t="str" cm="1">
        <f t="array" aca="1" ref="I52" ca="1">RIGHT(INDIRECT("B"&amp;G52),9)</f>
        <v xml:space="preserve">  0.04982</v>
      </c>
      <c r="J52" t="str" cm="1">
        <f t="array" aca="1" ref="J52" ca="1">RIGHT(INDIRECT("D"&amp;G52+1),9)</f>
        <v xml:space="preserve"> 0.166102</v>
      </c>
      <c r="K52" cm="1">
        <f t="array" aca="1" ref="K52" ca="1">INDIRECT("D"&amp;G52+2)</f>
        <v>1</v>
      </c>
      <c r="L52" t="str" cm="1">
        <f t="array" aca="1" ref="L52" ca="1">INDIRECT("B"&amp;G52+3)</f>
        <v xml:space="preserve">        'VFroot']</v>
      </c>
      <c r="P52">
        <f t="shared" si="0"/>
        <v>50</v>
      </c>
      <c r="Q52" s="6" t="str">
        <f t="shared" ca="1" si="4"/>
        <v>VFroot</v>
      </c>
      <c r="R52">
        <f t="shared" ca="1" si="1"/>
        <v>4.9820000000000003E-2</v>
      </c>
      <c r="S52">
        <f t="shared" ca="1" si="1"/>
        <v>0.166102</v>
      </c>
      <c r="T52">
        <f t="shared" ca="1" si="2"/>
        <v>1</v>
      </c>
      <c r="U52">
        <f t="shared" ca="1" si="20"/>
        <v>0</v>
      </c>
      <c r="V52">
        <f t="shared" ca="1" si="20"/>
        <v>0</v>
      </c>
    </row>
    <row r="53" spans="2:22">
      <c r="B53" s="1" t="s">
        <v>24</v>
      </c>
      <c r="C53" t="s">
        <v>22</v>
      </c>
      <c r="D53">
        <v>1</v>
      </c>
      <c r="G53">
        <f>G52+4</f>
        <v>185</v>
      </c>
      <c r="H53">
        <f t="shared" si="3"/>
        <v>51</v>
      </c>
      <c r="I53" t="str" cm="1">
        <f t="array" aca="1" ref="I53" ca="1">RIGHT(INDIRECT("B"&amp;G53),9)</f>
        <v xml:space="preserve">  0.04982</v>
      </c>
      <c r="J53" t="str" cm="1">
        <f t="array" aca="1" ref="J53" ca="1">RIGHT(INDIRECT("D"&amp;G53+1),9)</f>
        <v xml:space="preserve"> 0.166102</v>
      </c>
      <c r="K53" cm="1">
        <f t="array" aca="1" ref="K53" ca="1">INDIRECT("D"&amp;G53+2)</f>
        <v>1</v>
      </c>
      <c r="L53" t="str" cm="1">
        <f t="array" aca="1" ref="L53" ca="1">INDIRECT("B"&amp;G53+3)</f>
        <v xml:space="preserve">        'If_sw']</v>
      </c>
      <c r="P53">
        <f t="shared" si="0"/>
        <v>51</v>
      </c>
      <c r="Q53" s="6" t="str">
        <f t="shared" ca="1" si="4"/>
        <v>If_sw</v>
      </c>
      <c r="R53">
        <f t="shared" ca="1" si="1"/>
        <v>4.9820000000000003E-2</v>
      </c>
      <c r="S53">
        <f t="shared" ca="1" si="1"/>
        <v>0.166102</v>
      </c>
      <c r="T53">
        <f t="shared" ca="1" si="2"/>
        <v>1</v>
      </c>
      <c r="U53">
        <f t="shared" ref="U53:V59" ca="1" si="23">T53*(R53-R52)/(2/3)</f>
        <v>0</v>
      </c>
      <c r="V53">
        <f t="shared" ca="1" si="23"/>
        <v>0</v>
      </c>
    </row>
    <row r="54" spans="2:22">
      <c r="B54" s="1" t="s">
        <v>70</v>
      </c>
      <c r="G54">
        <f>G53+4</f>
        <v>189</v>
      </c>
      <c r="H54">
        <f t="shared" ref="H54:H55" si="24">1+H53</f>
        <v>52</v>
      </c>
      <c r="I54" t="str" cm="1">
        <f t="array" aca="1" ref="I54" ca="1">RIGHT(INDIRECT("B"&amp;G54),9)</f>
        <v xml:space="preserve">  0.04982</v>
      </c>
      <c r="J54" t="str" cm="1">
        <f t="array" aca="1" ref="J54" ca="1">RIGHT(INDIRECT("D"&amp;G54+1),9)</f>
        <v xml:space="preserve"> 0.166102</v>
      </c>
      <c r="K54" cm="1">
        <f t="array" aca="1" ref="K54" ca="1">INDIRECT("D"&amp;G54+2)</f>
        <v>-1</v>
      </c>
      <c r="L54" t="str" cm="1">
        <f t="array" aca="1" ref="L54" ca="1">INDIRECT("B"&amp;G54+3)</f>
        <v xml:space="preserve">        'E_plas']</v>
      </c>
      <c r="P54">
        <f t="shared" si="0"/>
        <v>52</v>
      </c>
      <c r="Q54" s="6" t="str">
        <f t="shared" ca="1" si="4"/>
        <v>E_plas</v>
      </c>
      <c r="R54">
        <f t="shared" ca="1" si="1"/>
        <v>4.9820000000000003E-2</v>
      </c>
      <c r="S54">
        <f t="shared" ca="1" si="1"/>
        <v>0.166102</v>
      </c>
      <c r="T54">
        <f t="shared" ca="1" si="2"/>
        <v>-1</v>
      </c>
      <c r="U54">
        <f t="shared" ca="1" si="23"/>
        <v>0</v>
      </c>
      <c r="V54">
        <f t="shared" ca="1" si="23"/>
        <v>0</v>
      </c>
    </row>
    <row r="55" spans="2:22">
      <c r="B55" s="1" t="s">
        <v>629</v>
      </c>
      <c r="G55">
        <f>G54+4</f>
        <v>193</v>
      </c>
      <c r="H55">
        <f t="shared" si="24"/>
        <v>53</v>
      </c>
      <c r="I55" t="str" cm="1">
        <f t="array" aca="1" ref="I55" ca="1">RIGHT(INDIRECT("B"&amp;G55),9)</f>
        <v xml:space="preserve">  0.04982</v>
      </c>
      <c r="J55" t="str" cm="1">
        <f t="array" aca="1" ref="J55" ca="1">RIGHT(INDIRECT("D"&amp;G55+1),9)</f>
        <v xml:space="preserve"> 0.166102</v>
      </c>
      <c r="K55" cm="1">
        <f t="array" aca="1" ref="K55" ca="1">INDIRECT("D"&amp;G55+2)</f>
        <v>-1</v>
      </c>
      <c r="L55" t="str" cm="1">
        <f t="array" aca="1" ref="L55" ca="1">INDIRECT("E"&amp;G55+2)</f>
        <v xml:space="preserve"> 'Ks']</v>
      </c>
      <c r="P55">
        <f t="shared" si="0"/>
        <v>53</v>
      </c>
      <c r="Q55" s="6" t="str">
        <f t="shared" ca="1" si="4"/>
        <v>Ks</v>
      </c>
      <c r="R55">
        <f t="shared" ca="1" si="1"/>
        <v>4.9820000000000003E-2</v>
      </c>
      <c r="S55">
        <f t="shared" ca="1" si="1"/>
        <v>0.166102</v>
      </c>
      <c r="T55">
        <f t="shared" ca="1" si="2"/>
        <v>-1</v>
      </c>
      <c r="U55">
        <f t="shared" ca="1" si="23"/>
        <v>0</v>
      </c>
      <c r="V55">
        <f t="shared" ca="1" si="23"/>
        <v>0</v>
      </c>
    </row>
    <row r="56" spans="2:22">
      <c r="B56" s="1" t="s">
        <v>21</v>
      </c>
      <c r="C56" t="s">
        <v>22</v>
      </c>
      <c r="D56" t="s">
        <v>648</v>
      </c>
      <c r="G56">
        <f>G55+3</f>
        <v>196</v>
      </c>
      <c r="H56">
        <f t="shared" si="3"/>
        <v>54</v>
      </c>
      <c r="I56" t="str" cm="1">
        <f t="array" aca="1" ref="I56" ca="1">RIGHT(INDIRECT("B"&amp;G56),9)</f>
        <v xml:space="preserve">  0.04982</v>
      </c>
      <c r="J56" t="str" cm="1">
        <f t="array" aca="1" ref="J56" ca="1">RIGHT(INDIRECT("D"&amp;G56+1),9)</f>
        <v xml:space="preserve"> 0.166102</v>
      </c>
      <c r="K56" cm="1">
        <f t="array" aca="1" ref="K56" ca="1">INDIRECT("D"&amp;G56+2)</f>
        <v>-1</v>
      </c>
      <c r="L56" t="str" cm="1">
        <f t="array" aca="1" ref="L56" ca="1">INDIRECT("B"&amp;G56+3)</f>
        <v xml:space="preserve">        'VFapoplast']</v>
      </c>
      <c r="P56">
        <f t="shared" si="0"/>
        <v>54</v>
      </c>
      <c r="Q56" s="6" t="str">
        <f t="shared" ca="1" si="4"/>
        <v>VFapoplast</v>
      </c>
      <c r="R56">
        <f t="shared" ca="1" si="1"/>
        <v>4.9820000000000003E-2</v>
      </c>
      <c r="S56">
        <f t="shared" ca="1" si="1"/>
        <v>0.166102</v>
      </c>
      <c r="T56">
        <f t="shared" ca="1" si="2"/>
        <v>-1</v>
      </c>
      <c r="U56">
        <f t="shared" ca="1" si="23"/>
        <v>0</v>
      </c>
      <c r="V56">
        <f t="shared" ca="1" si="23"/>
        <v>0</v>
      </c>
    </row>
    <row r="57" spans="2:22">
      <c r="B57" s="1" t="s">
        <v>24</v>
      </c>
      <c r="C57" t="s">
        <v>22</v>
      </c>
      <c r="D57">
        <v>-1</v>
      </c>
      <c r="G57">
        <f>G56+4</f>
        <v>200</v>
      </c>
      <c r="H57">
        <f t="shared" si="3"/>
        <v>55</v>
      </c>
      <c r="I57" t="str" cm="1">
        <f t="array" aca="1" ref="I57" ca="1">RIGHT(INDIRECT("B"&amp;G57),9)</f>
        <v xml:space="preserve">  0.04982</v>
      </c>
      <c r="J57" t="str" cm="1">
        <f t="array" aca="1" ref="J57" ca="1">RIGHT(INDIRECT("D"&amp;G57+1),9)</f>
        <v xml:space="preserve"> 0.166102</v>
      </c>
      <c r="K57" cm="1">
        <f t="array" aca="1" ref="K57" ca="1">INDIRECT("D"&amp;G57+2)</f>
        <v>1</v>
      </c>
      <c r="L57" t="str" cm="1">
        <f t="array" aca="1" ref="L57" ca="1">INDIRECT("B"&amp;G57+3)</f>
        <v xml:space="preserve">        'Ytopsoil']</v>
      </c>
      <c r="P57">
        <f t="shared" si="0"/>
        <v>55</v>
      </c>
      <c r="Q57" s="6" t="str">
        <f t="shared" ca="1" si="4"/>
        <v>Ytopsoil</v>
      </c>
      <c r="R57">
        <f t="shared" ca="1" si="1"/>
        <v>4.9820000000000003E-2</v>
      </c>
      <c r="S57">
        <f t="shared" ca="1" si="1"/>
        <v>0.166102</v>
      </c>
      <c r="T57">
        <f t="shared" ca="1" si="2"/>
        <v>1</v>
      </c>
      <c r="U57">
        <f t="shared" ca="1" si="23"/>
        <v>0</v>
      </c>
      <c r="V57">
        <f t="shared" ca="1" si="23"/>
        <v>0</v>
      </c>
    </row>
    <row r="58" spans="2:22">
      <c r="B58" s="1" t="s">
        <v>86</v>
      </c>
      <c r="G58">
        <f>G57+4</f>
        <v>204</v>
      </c>
      <c r="H58">
        <f t="shared" si="3"/>
        <v>56</v>
      </c>
      <c r="I58" t="str" cm="1">
        <f t="array" aca="1" ref="I58" ca="1">RIGHT(INDIRECT("B"&amp;G58),9)</f>
        <v xml:space="preserve"> 0.054196</v>
      </c>
      <c r="J58" t="str" cm="1">
        <f t="array" aca="1" ref="J58" ca="1">RIGHT(INDIRECT("D"&amp;G58+1),9)</f>
        <v xml:space="preserve"> 0.101144</v>
      </c>
      <c r="K58" cm="1">
        <f t="array" aca="1" ref="K58" ca="1">INDIRECT("D"&amp;G58+2)</f>
        <v>1</v>
      </c>
      <c r="L58" t="str" cm="1">
        <f t="array" aca="1" ref="L58" ca="1">INDIRECT("B"&amp;G58+3)</f>
        <v xml:space="preserve">        'WatHL']</v>
      </c>
      <c r="P58">
        <f t="shared" si="0"/>
        <v>56</v>
      </c>
      <c r="Q58" s="6" t="str">
        <f t="shared" ca="1" si="4"/>
        <v>WatHL</v>
      </c>
      <c r="R58">
        <f t="shared" ca="1" si="1"/>
        <v>5.4196000000000001E-2</v>
      </c>
      <c r="S58">
        <f t="shared" ca="1" si="1"/>
        <v>0.101144</v>
      </c>
      <c r="T58">
        <f t="shared" ca="1" si="2"/>
        <v>1</v>
      </c>
      <c r="U58">
        <f t="shared" ca="1" si="23"/>
        <v>6.5639999999999969E-3</v>
      </c>
      <c r="V58">
        <f t="shared" ca="1" si="23"/>
        <v>-6.3957646799999975E-4</v>
      </c>
    </row>
    <row r="59" spans="2:22">
      <c r="B59" s="1" t="s">
        <v>629</v>
      </c>
      <c r="G59">
        <f>G58+4</f>
        <v>208</v>
      </c>
      <c r="H59">
        <f t="shared" si="3"/>
        <v>57</v>
      </c>
      <c r="I59" t="str" cm="1">
        <f t="array" aca="1" ref="I59" ca="1">RIGHT(INDIRECT("B"&amp;G59),9)</f>
        <v xml:space="preserve"> 0.054196</v>
      </c>
      <c r="J59" t="str" cm="1">
        <f t="array" aca="1" ref="J59" ca="1">RIGHT(INDIRECT("D"&amp;G59+1),9)</f>
        <v xml:space="preserve"> 0.101144</v>
      </c>
      <c r="K59" cm="1">
        <f t="array" aca="1" ref="K59" ca="1">INDIRECT("D"&amp;G59+2)</f>
        <v>-1</v>
      </c>
      <c r="L59" t="str" cm="1">
        <f t="array" aca="1" ref="L59" ca="1">INDIRECT("B"&amp;G59+3)</f>
        <v xml:space="preserve">        'kmw']]</v>
      </c>
      <c r="P59">
        <f t="shared" si="0"/>
        <v>57</v>
      </c>
      <c r="Q59" s="6" t="str">
        <f t="shared" ca="1" si="4"/>
        <v>kmw</v>
      </c>
      <c r="R59">
        <f t="shared" ca="1" si="1"/>
        <v>5.4196000000000001E-2</v>
      </c>
      <c r="S59">
        <f t="shared" ca="1" si="1"/>
        <v>0.101144</v>
      </c>
      <c r="T59">
        <f t="shared" ca="1" si="2"/>
        <v>-1</v>
      </c>
      <c r="U59">
        <f t="shared" ca="1" si="23"/>
        <v>0</v>
      </c>
      <c r="V59">
        <f t="shared" ca="1" si="23"/>
        <v>0</v>
      </c>
    </row>
    <row r="60" spans="2:22">
      <c r="B60" s="1" t="s">
        <v>21</v>
      </c>
      <c r="C60" t="s">
        <v>22</v>
      </c>
      <c r="D60" t="s">
        <v>648</v>
      </c>
    </row>
    <row r="61" spans="2:22">
      <c r="B61" s="1" t="s">
        <v>24</v>
      </c>
      <c r="C61" t="s">
        <v>22</v>
      </c>
      <c r="D61">
        <v>-1</v>
      </c>
    </row>
    <row r="62" spans="2:22">
      <c r="B62" s="1" t="s">
        <v>32</v>
      </c>
    </row>
    <row r="63" spans="2:22">
      <c r="B63" s="1" t="s">
        <v>629</v>
      </c>
    </row>
    <row r="64" spans="2:22">
      <c r="B64" s="1" t="s">
        <v>21</v>
      </c>
      <c r="C64" t="s">
        <v>22</v>
      </c>
      <c r="D64" t="s">
        <v>648</v>
      </c>
    </row>
    <row r="65" spans="2:5">
      <c r="B65" s="1" t="s">
        <v>24</v>
      </c>
      <c r="C65" t="s">
        <v>22</v>
      </c>
      <c r="D65">
        <v>-1</v>
      </c>
    </row>
    <row r="66" spans="2:5">
      <c r="B66" s="1" t="s">
        <v>82</v>
      </c>
    </row>
    <row r="67" spans="2:5">
      <c r="B67" s="1" t="s">
        <v>629</v>
      </c>
    </row>
    <row r="68" spans="2:5">
      <c r="B68" s="1" t="s">
        <v>21</v>
      </c>
      <c r="C68" t="s">
        <v>22</v>
      </c>
      <c r="D68" t="s">
        <v>648</v>
      </c>
    </row>
    <row r="69" spans="2:5">
      <c r="B69" s="1" t="s">
        <v>24</v>
      </c>
      <c r="C69" t="s">
        <v>22</v>
      </c>
      <c r="D69">
        <v>-1</v>
      </c>
    </row>
    <row r="70" spans="2:5">
      <c r="B70" s="1" t="s">
        <v>54</v>
      </c>
    </row>
    <row r="71" spans="2:5">
      <c r="B71" s="1" t="s">
        <v>629</v>
      </c>
    </row>
    <row r="72" spans="2:5">
      <c r="B72" s="1" t="s">
        <v>21</v>
      </c>
      <c r="C72" t="s">
        <v>22</v>
      </c>
      <c r="D72" t="s">
        <v>648</v>
      </c>
    </row>
    <row r="73" spans="2:5">
      <c r="B73" s="1" t="s">
        <v>24</v>
      </c>
      <c r="C73" t="s">
        <v>22</v>
      </c>
      <c r="D73">
        <v>1</v>
      </c>
      <c r="E73" t="s">
        <v>68</v>
      </c>
    </row>
    <row r="74" spans="2:5">
      <c r="B74" s="1" t="s">
        <v>630</v>
      </c>
    </row>
    <row r="75" spans="2:5">
      <c r="B75" s="1" t="s">
        <v>21</v>
      </c>
      <c r="C75" t="s">
        <v>22</v>
      </c>
      <c r="D75" t="s">
        <v>649</v>
      </c>
    </row>
    <row r="76" spans="2:5">
      <c r="B76" s="1" t="s">
        <v>24</v>
      </c>
      <c r="C76" t="s">
        <v>22</v>
      </c>
      <c r="D76">
        <v>1</v>
      </c>
    </row>
    <row r="77" spans="2:5">
      <c r="B77" s="1" t="s">
        <v>67</v>
      </c>
    </row>
    <row r="78" spans="2:5">
      <c r="B78" s="1" t="s">
        <v>630</v>
      </c>
    </row>
    <row r="79" spans="2:5">
      <c r="B79" s="1" t="s">
        <v>21</v>
      </c>
      <c r="C79" t="s">
        <v>22</v>
      </c>
      <c r="D79" t="s">
        <v>649</v>
      </c>
    </row>
    <row r="80" spans="2:5">
      <c r="B80" s="1" t="s">
        <v>24</v>
      </c>
      <c r="C80" t="s">
        <v>22</v>
      </c>
      <c r="D80">
        <v>-1</v>
      </c>
    </row>
    <row r="81" spans="2:5">
      <c r="B81" s="1" t="s">
        <v>93</v>
      </c>
    </row>
    <row r="82" spans="2:5">
      <c r="B82" s="1" t="s">
        <v>631</v>
      </c>
    </row>
    <row r="83" spans="2:5">
      <c r="B83" s="1" t="s">
        <v>21</v>
      </c>
      <c r="C83" t="s">
        <v>22</v>
      </c>
      <c r="D83" t="s">
        <v>650</v>
      </c>
    </row>
    <row r="84" spans="2:5">
      <c r="B84" s="1" t="s">
        <v>24</v>
      </c>
      <c r="C84" t="s">
        <v>22</v>
      </c>
      <c r="D84">
        <v>1</v>
      </c>
      <c r="E84" t="s">
        <v>41</v>
      </c>
    </row>
    <row r="85" spans="2:5">
      <c r="B85" s="1" t="s">
        <v>632</v>
      </c>
    </row>
    <row r="86" spans="2:5">
      <c r="B86" s="1" t="s">
        <v>21</v>
      </c>
      <c r="C86" t="s">
        <v>22</v>
      </c>
      <c r="D86" t="s">
        <v>651</v>
      </c>
    </row>
    <row r="87" spans="2:5">
      <c r="B87" s="1" t="s">
        <v>24</v>
      </c>
      <c r="C87" t="s">
        <v>22</v>
      </c>
      <c r="D87">
        <v>-1</v>
      </c>
    </row>
    <row r="88" spans="2:5">
      <c r="B88" s="1" t="s">
        <v>154</v>
      </c>
    </row>
    <row r="89" spans="2:5">
      <c r="B89" s="1" t="s">
        <v>633</v>
      </c>
    </row>
    <row r="90" spans="2:5">
      <c r="B90" s="1" t="s">
        <v>21</v>
      </c>
      <c r="C90" t="s">
        <v>22</v>
      </c>
      <c r="D90" t="s">
        <v>652</v>
      </c>
    </row>
    <row r="91" spans="2:5">
      <c r="B91" s="1" t="s">
        <v>24</v>
      </c>
      <c r="C91" t="s">
        <v>22</v>
      </c>
      <c r="D91">
        <v>1</v>
      </c>
    </row>
    <row r="92" spans="2:5">
      <c r="B92" s="1" t="s">
        <v>98</v>
      </c>
    </row>
    <row r="93" spans="2:5">
      <c r="B93" s="1" t="s">
        <v>634</v>
      </c>
    </row>
    <row r="94" spans="2:5">
      <c r="B94" s="1" t="s">
        <v>21</v>
      </c>
      <c r="C94" t="s">
        <v>22</v>
      </c>
      <c r="D94" t="s">
        <v>653</v>
      </c>
    </row>
    <row r="95" spans="2:5">
      <c r="B95" s="1" t="s">
        <v>24</v>
      </c>
      <c r="C95" t="s">
        <v>22</v>
      </c>
      <c r="D95">
        <v>-1</v>
      </c>
      <c r="E95" t="s">
        <v>36</v>
      </c>
    </row>
    <row r="96" spans="2:5">
      <c r="B96" s="1" t="s">
        <v>634</v>
      </c>
    </row>
    <row r="97" spans="2:5">
      <c r="B97" s="1" t="s">
        <v>21</v>
      </c>
      <c r="C97" t="s">
        <v>22</v>
      </c>
      <c r="D97" t="s">
        <v>653</v>
      </c>
    </row>
    <row r="98" spans="2:5">
      <c r="B98" s="1" t="s">
        <v>24</v>
      </c>
      <c r="C98" t="s">
        <v>22</v>
      </c>
      <c r="D98">
        <v>-1</v>
      </c>
    </row>
    <row r="99" spans="2:5">
      <c r="B99" s="1" t="s">
        <v>64</v>
      </c>
    </row>
    <row r="100" spans="2:5">
      <c r="B100" s="1" t="s">
        <v>634</v>
      </c>
    </row>
    <row r="101" spans="2:5">
      <c r="B101" s="1" t="s">
        <v>21</v>
      </c>
      <c r="C101" t="s">
        <v>22</v>
      </c>
      <c r="D101" t="s">
        <v>653</v>
      </c>
    </row>
    <row r="102" spans="2:5">
      <c r="B102" s="1" t="s">
        <v>24</v>
      </c>
      <c r="C102" t="s">
        <v>22</v>
      </c>
      <c r="D102">
        <v>-1</v>
      </c>
    </row>
    <row r="103" spans="2:5">
      <c r="B103" s="1" t="s">
        <v>163</v>
      </c>
    </row>
    <row r="104" spans="2:5">
      <c r="B104" s="1" t="s">
        <v>635</v>
      </c>
    </row>
    <row r="105" spans="2:5">
      <c r="B105" s="1" t="s">
        <v>21</v>
      </c>
      <c r="C105" t="s">
        <v>22</v>
      </c>
      <c r="D105" t="s">
        <v>653</v>
      </c>
    </row>
    <row r="106" spans="2:5">
      <c r="B106" s="1" t="s">
        <v>24</v>
      </c>
      <c r="C106" t="s">
        <v>22</v>
      </c>
      <c r="D106">
        <v>1</v>
      </c>
      <c r="E106" t="s">
        <v>39</v>
      </c>
    </row>
    <row r="107" spans="2:5">
      <c r="B107" s="1" t="s">
        <v>635</v>
      </c>
    </row>
    <row r="108" spans="2:5">
      <c r="B108" s="1" t="s">
        <v>21</v>
      </c>
      <c r="C108" t="s">
        <v>22</v>
      </c>
      <c r="D108" t="s">
        <v>653</v>
      </c>
    </row>
    <row r="109" spans="2:5">
      <c r="B109" s="1" t="s">
        <v>24</v>
      </c>
      <c r="C109" t="s">
        <v>22</v>
      </c>
      <c r="D109">
        <v>-1</v>
      </c>
    </row>
    <row r="110" spans="2:5">
      <c r="B110" s="1" t="s">
        <v>131</v>
      </c>
    </row>
    <row r="111" spans="2:5">
      <c r="B111" s="1" t="s">
        <v>635</v>
      </c>
    </row>
    <row r="112" spans="2:5">
      <c r="B112" s="1" t="s">
        <v>21</v>
      </c>
      <c r="C112" t="s">
        <v>22</v>
      </c>
      <c r="D112" t="s">
        <v>653</v>
      </c>
    </row>
    <row r="113" spans="2:5">
      <c r="B113" s="1" t="s">
        <v>24</v>
      </c>
      <c r="C113" t="s">
        <v>22</v>
      </c>
      <c r="D113">
        <v>1</v>
      </c>
    </row>
    <row r="114" spans="2:5">
      <c r="B114" s="1" t="s">
        <v>90</v>
      </c>
    </row>
    <row r="115" spans="2:5">
      <c r="B115" s="1" t="s">
        <v>636</v>
      </c>
    </row>
    <row r="116" spans="2:5">
      <c r="B116" s="1" t="s">
        <v>21</v>
      </c>
      <c r="C116" t="s">
        <v>22</v>
      </c>
      <c r="D116" t="s">
        <v>654</v>
      </c>
    </row>
    <row r="117" spans="2:5">
      <c r="B117" s="1" t="s">
        <v>24</v>
      </c>
      <c r="C117" t="s">
        <v>22</v>
      </c>
      <c r="D117">
        <v>-1</v>
      </c>
      <c r="E117" t="s">
        <v>135</v>
      </c>
    </row>
    <row r="118" spans="2:5">
      <c r="B118" s="1" t="s">
        <v>636</v>
      </c>
    </row>
    <row r="119" spans="2:5">
      <c r="B119" s="1" t="s">
        <v>21</v>
      </c>
      <c r="C119" t="s">
        <v>22</v>
      </c>
      <c r="D119" t="s">
        <v>654</v>
      </c>
    </row>
    <row r="120" spans="2:5">
      <c r="B120" s="1" t="s">
        <v>24</v>
      </c>
      <c r="C120" t="s">
        <v>22</v>
      </c>
      <c r="D120">
        <v>-1</v>
      </c>
    </row>
    <row r="121" spans="2:5">
      <c r="B121" s="1" t="s">
        <v>212</v>
      </c>
    </row>
    <row r="122" spans="2:5">
      <c r="B122" s="1" t="s">
        <v>637</v>
      </c>
    </row>
    <row r="123" spans="2:5">
      <c r="B123" s="1" t="s">
        <v>21</v>
      </c>
      <c r="C123" t="s">
        <v>22</v>
      </c>
      <c r="D123" t="s">
        <v>655</v>
      </c>
    </row>
    <row r="124" spans="2:5">
      <c r="B124" s="1" t="s">
        <v>24</v>
      </c>
      <c r="C124" t="s">
        <v>22</v>
      </c>
      <c r="D124">
        <v>1</v>
      </c>
      <c r="E124" t="s">
        <v>84</v>
      </c>
    </row>
    <row r="125" spans="2:5">
      <c r="B125" s="1" t="s">
        <v>638</v>
      </c>
    </row>
    <row r="126" spans="2:5">
      <c r="B126" s="1" t="s">
        <v>21</v>
      </c>
      <c r="C126" t="s">
        <v>22</v>
      </c>
      <c r="D126" t="s">
        <v>656</v>
      </c>
    </row>
    <row r="127" spans="2:5">
      <c r="B127" s="1" t="s">
        <v>24</v>
      </c>
      <c r="C127" t="s">
        <v>22</v>
      </c>
      <c r="D127">
        <v>-1</v>
      </c>
    </row>
    <row r="128" spans="2:5">
      <c r="B128" s="1" t="s">
        <v>59</v>
      </c>
    </row>
    <row r="129" spans="2:4">
      <c r="B129" s="1" t="s">
        <v>638</v>
      </c>
    </row>
    <row r="130" spans="2:4">
      <c r="B130" s="1" t="s">
        <v>21</v>
      </c>
      <c r="C130" t="s">
        <v>22</v>
      </c>
      <c r="D130" t="s">
        <v>656</v>
      </c>
    </row>
    <row r="131" spans="2:4">
      <c r="B131" s="1" t="s">
        <v>24</v>
      </c>
      <c r="C131" t="s">
        <v>22</v>
      </c>
      <c r="D131">
        <v>1</v>
      </c>
    </row>
    <row r="132" spans="2:4">
      <c r="B132" s="1" t="s">
        <v>56</v>
      </c>
    </row>
    <row r="133" spans="2:4">
      <c r="B133" s="1" t="s">
        <v>638</v>
      </c>
    </row>
    <row r="134" spans="2:4">
      <c r="B134" s="1" t="s">
        <v>21</v>
      </c>
      <c r="C134" t="s">
        <v>22</v>
      </c>
      <c r="D134" t="s">
        <v>656</v>
      </c>
    </row>
    <row r="135" spans="2:4">
      <c r="B135" s="1" t="s">
        <v>24</v>
      </c>
      <c r="C135" t="s">
        <v>22</v>
      </c>
      <c r="D135">
        <v>-1</v>
      </c>
    </row>
    <row r="136" spans="2:4">
      <c r="B136" s="1" t="s">
        <v>37</v>
      </c>
    </row>
    <row r="137" spans="2:4">
      <c r="B137" s="1" t="s">
        <v>638</v>
      </c>
    </row>
    <row r="138" spans="2:4">
      <c r="B138" s="1" t="s">
        <v>21</v>
      </c>
      <c r="C138" t="s">
        <v>22</v>
      </c>
      <c r="D138" t="s">
        <v>656</v>
      </c>
    </row>
    <row r="139" spans="2:4">
      <c r="B139" s="1" t="s">
        <v>24</v>
      </c>
      <c r="C139" t="s">
        <v>22</v>
      </c>
      <c r="D139">
        <v>-1</v>
      </c>
    </row>
    <row r="140" spans="2:4">
      <c r="B140" s="1" t="s">
        <v>79</v>
      </c>
    </row>
    <row r="141" spans="2:4">
      <c r="B141" s="1" t="s">
        <v>638</v>
      </c>
    </row>
    <row r="142" spans="2:4">
      <c r="B142" s="1" t="s">
        <v>21</v>
      </c>
      <c r="C142" t="s">
        <v>22</v>
      </c>
      <c r="D142" t="s">
        <v>656</v>
      </c>
    </row>
    <row r="143" spans="2:4">
      <c r="B143" s="1" t="s">
        <v>24</v>
      </c>
      <c r="C143" t="s">
        <v>22</v>
      </c>
      <c r="D143">
        <v>-1</v>
      </c>
    </row>
    <row r="144" spans="2:4">
      <c r="B144" s="1" t="s">
        <v>160</v>
      </c>
    </row>
    <row r="145" spans="2:5">
      <c r="B145" s="1" t="s">
        <v>639</v>
      </c>
    </row>
    <row r="146" spans="2:5">
      <c r="B146" s="1" t="s">
        <v>21</v>
      </c>
      <c r="C146" t="s">
        <v>22</v>
      </c>
      <c r="D146" t="s">
        <v>657</v>
      </c>
    </row>
    <row r="147" spans="2:5">
      <c r="B147" s="1" t="s">
        <v>24</v>
      </c>
      <c r="C147" t="s">
        <v>22</v>
      </c>
      <c r="D147">
        <v>1</v>
      </c>
      <c r="E147" t="s">
        <v>43</v>
      </c>
    </row>
    <row r="148" spans="2:5">
      <c r="B148" s="1" t="s">
        <v>639</v>
      </c>
    </row>
    <row r="149" spans="2:5">
      <c r="B149" s="1" t="s">
        <v>21</v>
      </c>
      <c r="C149" t="s">
        <v>22</v>
      </c>
      <c r="D149" t="s">
        <v>657</v>
      </c>
    </row>
    <row r="150" spans="2:5">
      <c r="B150" s="1" t="s">
        <v>24</v>
      </c>
      <c r="C150" t="s">
        <v>22</v>
      </c>
      <c r="D150">
        <v>1</v>
      </c>
      <c r="E150" t="s">
        <v>215</v>
      </c>
    </row>
    <row r="151" spans="2:5">
      <c r="B151" s="1" t="s">
        <v>640</v>
      </c>
    </row>
    <row r="152" spans="2:5">
      <c r="B152" s="1" t="s">
        <v>21</v>
      </c>
      <c r="C152" t="s">
        <v>22</v>
      </c>
      <c r="D152" t="s">
        <v>658</v>
      </c>
    </row>
    <row r="153" spans="2:5">
      <c r="B153" s="1" t="s">
        <v>24</v>
      </c>
      <c r="C153" t="s">
        <v>22</v>
      </c>
      <c r="D153">
        <v>1</v>
      </c>
      <c r="E153" t="s">
        <v>303</v>
      </c>
    </row>
    <row r="154" spans="2:5">
      <c r="B154" s="1" t="s">
        <v>640</v>
      </c>
    </row>
    <row r="155" spans="2:5">
      <c r="B155" s="1" t="s">
        <v>21</v>
      </c>
      <c r="C155" t="s">
        <v>22</v>
      </c>
      <c r="D155" t="s">
        <v>658</v>
      </c>
    </row>
    <row r="156" spans="2:5">
      <c r="B156" s="1" t="s">
        <v>24</v>
      </c>
      <c r="C156" t="s">
        <v>22</v>
      </c>
      <c r="D156">
        <v>1</v>
      </c>
      <c r="E156" t="s">
        <v>34</v>
      </c>
    </row>
    <row r="157" spans="2:5">
      <c r="B157" s="1" t="s">
        <v>640</v>
      </c>
    </row>
    <row r="158" spans="2:5">
      <c r="B158" s="1" t="s">
        <v>21</v>
      </c>
      <c r="C158" t="s">
        <v>22</v>
      </c>
      <c r="D158" t="s">
        <v>658</v>
      </c>
    </row>
    <row r="159" spans="2:5">
      <c r="B159" s="1" t="s">
        <v>24</v>
      </c>
      <c r="C159" t="s">
        <v>22</v>
      </c>
      <c r="D159">
        <v>1</v>
      </c>
      <c r="E159" t="s">
        <v>62</v>
      </c>
    </row>
    <row r="160" spans="2:5">
      <c r="B160" s="1" t="s">
        <v>640</v>
      </c>
    </row>
    <row r="161" spans="2:5">
      <c r="B161" s="1" t="s">
        <v>21</v>
      </c>
      <c r="C161" t="s">
        <v>22</v>
      </c>
      <c r="D161" t="s">
        <v>658</v>
      </c>
    </row>
    <row r="162" spans="2:5">
      <c r="B162" s="1" t="s">
        <v>24</v>
      </c>
      <c r="C162" t="s">
        <v>22</v>
      </c>
      <c r="D162">
        <v>1</v>
      </c>
      <c r="E162" t="s">
        <v>208</v>
      </c>
    </row>
    <row r="163" spans="2:5">
      <c r="B163" s="1" t="s">
        <v>640</v>
      </c>
    </row>
    <row r="164" spans="2:5">
      <c r="B164" s="1" t="s">
        <v>21</v>
      </c>
      <c r="C164" t="s">
        <v>22</v>
      </c>
      <c r="D164" t="s">
        <v>658</v>
      </c>
    </row>
    <row r="165" spans="2:5">
      <c r="B165" s="1" t="s">
        <v>24</v>
      </c>
      <c r="C165" t="s">
        <v>22</v>
      </c>
      <c r="D165">
        <v>-1</v>
      </c>
    </row>
    <row r="166" spans="2:5">
      <c r="B166" s="1" t="s">
        <v>205</v>
      </c>
    </row>
    <row r="167" spans="2:5">
      <c r="B167" s="1" t="s">
        <v>640</v>
      </c>
    </row>
    <row r="168" spans="2:5">
      <c r="B168" s="1" t="s">
        <v>21</v>
      </c>
      <c r="C168" t="s">
        <v>22</v>
      </c>
      <c r="D168" t="s">
        <v>658</v>
      </c>
    </row>
    <row r="169" spans="2:5">
      <c r="B169" s="1" t="s">
        <v>24</v>
      </c>
      <c r="C169" t="s">
        <v>22</v>
      </c>
      <c r="D169">
        <v>-1</v>
      </c>
    </row>
    <row r="170" spans="2:5">
      <c r="B170" s="1" t="s">
        <v>50</v>
      </c>
    </row>
    <row r="171" spans="2:5">
      <c r="B171" s="1" t="s">
        <v>640</v>
      </c>
    </row>
    <row r="172" spans="2:5">
      <c r="B172" s="1" t="s">
        <v>21</v>
      </c>
      <c r="C172" t="s">
        <v>22</v>
      </c>
      <c r="D172" t="s">
        <v>658</v>
      </c>
    </row>
    <row r="173" spans="2:5">
      <c r="B173" s="1" t="s">
        <v>24</v>
      </c>
      <c r="C173" t="s">
        <v>22</v>
      </c>
      <c r="D173">
        <v>-1</v>
      </c>
    </row>
    <row r="174" spans="2:5">
      <c r="B174" s="1" t="s">
        <v>55</v>
      </c>
    </row>
    <row r="175" spans="2:5">
      <c r="B175" s="1" t="s">
        <v>640</v>
      </c>
    </row>
    <row r="176" spans="2:5">
      <c r="B176" s="1" t="s">
        <v>21</v>
      </c>
      <c r="C176" t="s">
        <v>22</v>
      </c>
      <c r="D176" t="s">
        <v>658</v>
      </c>
    </row>
    <row r="177" spans="2:5">
      <c r="B177" s="1" t="s">
        <v>24</v>
      </c>
      <c r="C177" t="s">
        <v>22</v>
      </c>
      <c r="D177">
        <v>1</v>
      </c>
      <c r="E177" t="s">
        <v>81</v>
      </c>
    </row>
    <row r="178" spans="2:5">
      <c r="B178" s="1" t="s">
        <v>640</v>
      </c>
    </row>
    <row r="179" spans="2:5">
      <c r="B179" s="1" t="s">
        <v>21</v>
      </c>
      <c r="C179" t="s">
        <v>22</v>
      </c>
      <c r="D179" t="s">
        <v>658</v>
      </c>
    </row>
    <row r="180" spans="2:5">
      <c r="B180" s="1" t="s">
        <v>24</v>
      </c>
      <c r="C180" t="s">
        <v>22</v>
      </c>
      <c r="D180">
        <v>1</v>
      </c>
      <c r="E180" t="s">
        <v>130</v>
      </c>
    </row>
    <row r="181" spans="2:5">
      <c r="B181" s="1" t="s">
        <v>640</v>
      </c>
    </row>
    <row r="182" spans="2:5">
      <c r="B182" s="1" t="s">
        <v>21</v>
      </c>
      <c r="C182" t="s">
        <v>22</v>
      </c>
      <c r="D182" t="s">
        <v>658</v>
      </c>
    </row>
    <row r="183" spans="2:5">
      <c r="B183" s="1" t="s">
        <v>24</v>
      </c>
      <c r="C183" t="s">
        <v>22</v>
      </c>
      <c r="D183">
        <v>1</v>
      </c>
    </row>
    <row r="184" spans="2:5">
      <c r="B184" s="1" t="s">
        <v>91</v>
      </c>
    </row>
    <row r="185" spans="2:5">
      <c r="B185" s="1" t="s">
        <v>640</v>
      </c>
    </row>
    <row r="186" spans="2:5">
      <c r="B186" s="1" t="s">
        <v>21</v>
      </c>
      <c r="C186" t="s">
        <v>22</v>
      </c>
      <c r="D186" t="s">
        <v>658</v>
      </c>
    </row>
    <row r="187" spans="2:5">
      <c r="B187" s="1" t="s">
        <v>24</v>
      </c>
      <c r="C187" t="s">
        <v>22</v>
      </c>
      <c r="D187">
        <v>1</v>
      </c>
    </row>
    <row r="188" spans="2:5">
      <c r="B188" s="1" t="s">
        <v>53</v>
      </c>
    </row>
    <row r="189" spans="2:5">
      <c r="B189" s="1" t="s">
        <v>640</v>
      </c>
    </row>
    <row r="190" spans="2:5">
      <c r="B190" s="1" t="s">
        <v>21</v>
      </c>
      <c r="C190" t="s">
        <v>22</v>
      </c>
      <c r="D190" t="s">
        <v>658</v>
      </c>
    </row>
    <row r="191" spans="2:5">
      <c r="B191" s="1" t="s">
        <v>24</v>
      </c>
      <c r="C191" t="s">
        <v>22</v>
      </c>
      <c r="D191">
        <v>-1</v>
      </c>
    </row>
    <row r="192" spans="2:5">
      <c r="B192" s="1" t="s">
        <v>47</v>
      </c>
    </row>
    <row r="193" spans="2:5">
      <c r="B193" s="1" t="s">
        <v>640</v>
      </c>
    </row>
    <row r="194" spans="2:5">
      <c r="B194" s="1" t="s">
        <v>21</v>
      </c>
      <c r="C194" t="s">
        <v>22</v>
      </c>
      <c r="D194" t="s">
        <v>658</v>
      </c>
    </row>
    <row r="195" spans="2:5">
      <c r="B195" s="1" t="s">
        <v>24</v>
      </c>
      <c r="C195" t="s">
        <v>22</v>
      </c>
      <c r="D195">
        <v>-1</v>
      </c>
      <c r="E195" t="s">
        <v>99</v>
      </c>
    </row>
    <row r="196" spans="2:5">
      <c r="B196" s="1" t="s">
        <v>640</v>
      </c>
    </row>
    <row r="197" spans="2:5">
      <c r="B197" s="1" t="s">
        <v>21</v>
      </c>
      <c r="C197" t="s">
        <v>22</v>
      </c>
      <c r="D197" t="s">
        <v>658</v>
      </c>
    </row>
    <row r="198" spans="2:5">
      <c r="B198" s="1" t="s">
        <v>24</v>
      </c>
      <c r="C198" t="s">
        <v>22</v>
      </c>
      <c r="D198">
        <v>-1</v>
      </c>
    </row>
    <row r="199" spans="2:5">
      <c r="B199" s="1" t="s">
        <v>52</v>
      </c>
    </row>
    <row r="200" spans="2:5">
      <c r="B200" s="1" t="s">
        <v>640</v>
      </c>
    </row>
    <row r="201" spans="2:5">
      <c r="B201" s="1" t="s">
        <v>21</v>
      </c>
      <c r="C201" t="s">
        <v>22</v>
      </c>
      <c r="D201" t="s">
        <v>658</v>
      </c>
    </row>
    <row r="202" spans="2:5">
      <c r="B202" s="1" t="s">
        <v>24</v>
      </c>
      <c r="C202" t="s">
        <v>22</v>
      </c>
      <c r="D202">
        <v>1</v>
      </c>
    </row>
    <row r="203" spans="2:5">
      <c r="B203" s="1" t="s">
        <v>83</v>
      </c>
    </row>
    <row r="204" spans="2:5">
      <c r="B204" s="1" t="s">
        <v>641</v>
      </c>
    </row>
    <row r="205" spans="2:5">
      <c r="B205" s="1" t="s">
        <v>21</v>
      </c>
      <c r="C205" t="s">
        <v>22</v>
      </c>
      <c r="D205" t="s">
        <v>659</v>
      </c>
    </row>
    <row r="206" spans="2:5">
      <c r="B206" s="1" t="s">
        <v>24</v>
      </c>
      <c r="C206" t="s">
        <v>22</v>
      </c>
      <c r="D206">
        <v>1</v>
      </c>
    </row>
    <row r="207" spans="2:5">
      <c r="B207" s="1" t="s">
        <v>30</v>
      </c>
    </row>
    <row r="208" spans="2:5">
      <c r="B208" s="1" t="s">
        <v>641</v>
      </c>
    </row>
    <row r="209" spans="2:4">
      <c r="B209" s="1" t="s">
        <v>21</v>
      </c>
      <c r="C209" t="s">
        <v>22</v>
      </c>
      <c r="D209" t="s">
        <v>659</v>
      </c>
    </row>
    <row r="210" spans="2:4">
      <c r="B210" s="1" t="s">
        <v>24</v>
      </c>
      <c r="C210" t="s">
        <v>22</v>
      </c>
      <c r="D210">
        <v>-1</v>
      </c>
    </row>
    <row r="211" spans="2:4">
      <c r="B211" s="1" t="s">
        <v>660</v>
      </c>
      <c r="C211" t="s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64E4-7453-4432-80ED-67CE3E1A3C21}">
  <dimension ref="B2:V206"/>
  <sheetViews>
    <sheetView workbookViewId="0">
      <selection activeCell="X11" sqref="X11"/>
    </sheetView>
  </sheetViews>
  <sheetFormatPr defaultRowHeight="15"/>
  <cols>
    <col min="8" max="8" width="11.140625" bestFit="1" customWidth="1"/>
    <col min="9" max="9" width="14.140625" bestFit="1" customWidth="1"/>
  </cols>
  <sheetData>
    <row r="2" spans="2:22">
      <c r="B2" s="1" t="s">
        <v>661</v>
      </c>
      <c r="G2" t="s">
        <v>705</v>
      </c>
      <c r="H2" t="s">
        <v>704</v>
      </c>
      <c r="I2" t="s">
        <v>702</v>
      </c>
      <c r="J2" t="s">
        <v>703</v>
      </c>
      <c r="K2" t="s">
        <v>700</v>
      </c>
      <c r="L2" t="s">
        <v>701</v>
      </c>
      <c r="P2" t="s">
        <v>704</v>
      </c>
      <c r="Q2" t="s">
        <v>731</v>
      </c>
      <c r="R2" t="s">
        <v>702</v>
      </c>
      <c r="S2" t="s">
        <v>703</v>
      </c>
      <c r="T2" t="s">
        <v>730</v>
      </c>
      <c r="U2" t="s">
        <v>800</v>
      </c>
      <c r="V2" t="s">
        <v>801</v>
      </c>
    </row>
    <row r="3" spans="2:22">
      <c r="B3" s="1" t="s">
        <v>21</v>
      </c>
      <c r="C3" t="s">
        <v>22</v>
      </c>
      <c r="D3" t="s">
        <v>681</v>
      </c>
      <c r="G3">
        <v>2</v>
      </c>
      <c r="H3">
        <v>1</v>
      </c>
      <c r="I3" t="str" cm="1">
        <f t="array" aca="1" ref="I3" ca="1">RIGHT(INDIRECT("B"&amp;G3),9)</f>
        <v xml:space="preserve"> 0.071509</v>
      </c>
      <c r="J3" t="str" cm="1">
        <f t="array" aca="1" ref="J3" ca="1">RIGHT(INDIRECT("D"&amp;G3+1),9)</f>
        <v xml:space="preserve"> 0.928387</v>
      </c>
      <c r="K3">
        <f>D4</f>
        <v>0</v>
      </c>
      <c r="L3" t="str">
        <f>E4</f>
        <v xml:space="preserve"> None]</v>
      </c>
      <c r="P3">
        <f>H3</f>
        <v>1</v>
      </c>
      <c r="Q3" t="s">
        <v>732</v>
      </c>
      <c r="R3">
        <f ca="1">_xlfn.NUMBERVALUE(I3)</f>
        <v>7.1509000000000003E-2</v>
      </c>
      <c r="S3">
        <f ca="1">_xlfn.NUMBERVALUE(J3)</f>
        <v>0.92838699999999996</v>
      </c>
      <c r="T3">
        <f>K3</f>
        <v>0</v>
      </c>
    </row>
    <row r="4" spans="2:22">
      <c r="B4" s="1" t="s">
        <v>24</v>
      </c>
      <c r="C4" t="s">
        <v>22</v>
      </c>
      <c r="D4">
        <v>0</v>
      </c>
      <c r="E4" t="s">
        <v>25</v>
      </c>
      <c r="G4">
        <v>5</v>
      </c>
      <c r="H4">
        <f>1+H3</f>
        <v>2</v>
      </c>
      <c r="I4" t="str" cm="1">
        <f t="array" aca="1" ref="I4" ca="1">RIGHT(INDIRECT("B"&amp;G4),9)</f>
        <v xml:space="preserve"> 0.071509</v>
      </c>
      <c r="J4" t="str" cm="1">
        <f t="array" aca="1" ref="J4" ca="1">RIGHT(INDIRECT("D"&amp;G4+1),9)</f>
        <v xml:space="preserve"> 0.928387</v>
      </c>
      <c r="K4" cm="1">
        <f t="array" aca="1" ref="K4" ca="1">INDIRECT("D"&amp;G4+2)</f>
        <v>-1</v>
      </c>
      <c r="L4" t="str" cm="1">
        <f t="array" aca="1" ref="L4" ca="1">INDIRECT("B"&amp;G4+3)</f>
        <v xml:space="preserve">        'Ifw']</v>
      </c>
      <c r="P4">
        <f t="shared" ref="P4:P59" si="0">H4</f>
        <v>2</v>
      </c>
      <c r="Q4" s="6" t="str">
        <f ca="1">MID(L4,FIND("'",L4)+1,FIND("'",L4,FIND("'",L4)+1)-FIND("'",L4)-1)</f>
        <v>Ifw</v>
      </c>
      <c r="R4">
        <f t="shared" ref="R4:S59" ca="1" si="1">_xlfn.NUMBERVALUE(I4)</f>
        <v>7.1509000000000003E-2</v>
      </c>
      <c r="S4">
        <f t="shared" ca="1" si="1"/>
        <v>0.92838699999999996</v>
      </c>
      <c r="T4">
        <f t="shared" ref="T4:T59" ca="1" si="2">K4</f>
        <v>-1</v>
      </c>
      <c r="U4">
        <f ca="1">T4*(R4-R3)/(2/3)</f>
        <v>0</v>
      </c>
      <c r="V4">
        <f ca="1">U4*(S4-S3)/(2/3)</f>
        <v>0</v>
      </c>
    </row>
    <row r="5" spans="2:22">
      <c r="B5" s="1" t="s">
        <v>662</v>
      </c>
      <c r="G5">
        <v>9</v>
      </c>
      <c r="H5">
        <f t="shared" ref="H5:H55" si="3">1+H4</f>
        <v>3</v>
      </c>
      <c r="I5" t="str" cm="1">
        <f t="array" aca="1" ref="I5" ca="1">RIGHT(INDIRECT("B"&amp;G5),9)</f>
        <v xml:space="preserve"> 0.009586</v>
      </c>
      <c r="J5" t="str" cm="1">
        <f t="array" aca="1" ref="J5" ca="1">RIGHT(INDIRECT("D"&amp;G5+1),9)</f>
        <v xml:space="preserve"> 0.990406</v>
      </c>
      <c r="K5" cm="1">
        <f t="array" aca="1" ref="K5" ca="1">INDIRECT("D"&amp;G5+2)</f>
        <v>1</v>
      </c>
      <c r="L5" t="str" cm="1">
        <f t="array" aca="1" ref="L5" ca="1">INDIRECT("E"&amp;G5+2)</f>
        <v xml:space="preserve"> 'Kf']</v>
      </c>
      <c r="P5">
        <f t="shared" si="0"/>
        <v>3</v>
      </c>
      <c r="Q5" s="6" t="str">
        <f t="shared" ref="Q5:Q59" ca="1" si="4">MID(L5,FIND("'",L5)+1,FIND("'",L5,FIND("'",L5)+1)-FIND("'",L5)-1)</f>
        <v>Kf</v>
      </c>
      <c r="R5">
        <f t="shared" ca="1" si="1"/>
        <v>9.5860000000000008E-3</v>
      </c>
      <c r="S5">
        <f t="shared" ca="1" si="1"/>
        <v>0.99040600000000001</v>
      </c>
      <c r="T5">
        <f t="shared" ca="1" si="2"/>
        <v>1</v>
      </c>
      <c r="U5">
        <f t="shared" ref="U5:V20" ca="1" si="5">T5*(R5-R4)/(2/3)</f>
        <v>-9.2884500000000009E-2</v>
      </c>
      <c r="V5">
        <f t="shared" ca="1" si="5"/>
        <v>-8.6409057082500081E-3</v>
      </c>
    </row>
    <row r="6" spans="2:22">
      <c r="B6" s="1" t="s">
        <v>21</v>
      </c>
      <c r="C6" t="s">
        <v>22</v>
      </c>
      <c r="D6" t="s">
        <v>681</v>
      </c>
      <c r="G6">
        <v>12</v>
      </c>
      <c r="H6">
        <f t="shared" si="3"/>
        <v>4</v>
      </c>
      <c r="I6" t="str" cm="1">
        <f t="array" aca="1" ref="I6" ca="1">RIGHT(INDIRECT("B"&amp;G6),9)</f>
        <v xml:space="preserve"> 0.009586</v>
      </c>
      <c r="J6" t="str" cm="1">
        <f t="array" aca="1" ref="J6" ca="1">RIGHT(INDIRECT("D"&amp;G6+1),9)</f>
        <v xml:space="preserve"> 0.990406</v>
      </c>
      <c r="K6" cm="1">
        <f t="array" aca="1" ref="K6" ca="1">INDIRECT("D"&amp;G6+2)</f>
        <v>1</v>
      </c>
      <c r="L6" t="str" cm="1">
        <f t="array" aca="1" ref="L6" ca="1">INDIRECT("B"&amp;G6+3)</f>
        <v xml:space="preserve">        'f_apo']</v>
      </c>
      <c r="P6">
        <f t="shared" si="0"/>
        <v>4</v>
      </c>
      <c r="Q6" s="6" t="str">
        <f t="shared" ca="1" si="4"/>
        <v>f_apo</v>
      </c>
      <c r="R6">
        <f t="shared" ca="1" si="1"/>
        <v>9.5860000000000008E-3</v>
      </c>
      <c r="S6">
        <f t="shared" ca="1" si="1"/>
        <v>0.99040600000000001</v>
      </c>
      <c r="T6">
        <f t="shared" ca="1" si="2"/>
        <v>1</v>
      </c>
      <c r="U6">
        <f t="shared" ca="1" si="5"/>
        <v>0</v>
      </c>
      <c r="V6">
        <f t="shared" ca="1" si="5"/>
        <v>0</v>
      </c>
    </row>
    <row r="7" spans="2:22">
      <c r="B7" s="1" t="s">
        <v>24</v>
      </c>
      <c r="C7" t="s">
        <v>22</v>
      </c>
      <c r="D7">
        <v>-1</v>
      </c>
      <c r="G7">
        <v>16</v>
      </c>
      <c r="H7">
        <f t="shared" si="3"/>
        <v>5</v>
      </c>
      <c r="I7" t="str" cm="1">
        <f t="array" aca="1" ref="I7" ca="1">RIGHT(INDIRECT("B"&amp;G7),9)</f>
        <v xml:space="preserve"> 0.009587</v>
      </c>
      <c r="J7" t="str" cm="1">
        <f t="array" aca="1" ref="J7" ca="1">RIGHT(INDIRECT("D"&amp;G7+1),9)</f>
        <v xml:space="preserve"> 0.990406</v>
      </c>
      <c r="K7" cm="1">
        <f t="array" aca="1" ref="K7" ca="1">INDIRECT("D"&amp;G7+2)</f>
        <v>1</v>
      </c>
      <c r="L7" t="str" cm="1">
        <f t="array" aca="1" ref="L7" ca="1">INDIRECT("E"&amp;G7+2)</f>
        <v xml:space="preserve"> 'Ss']</v>
      </c>
      <c r="P7">
        <f t="shared" si="0"/>
        <v>5</v>
      </c>
      <c r="Q7" s="6" t="str">
        <f t="shared" ca="1" si="4"/>
        <v>Ss</v>
      </c>
      <c r="R7">
        <f t="shared" ca="1" si="1"/>
        <v>9.587E-3</v>
      </c>
      <c r="S7">
        <f t="shared" ca="1" si="1"/>
        <v>0.99040600000000001</v>
      </c>
      <c r="T7">
        <f t="shared" ca="1" si="2"/>
        <v>1</v>
      </c>
      <c r="U7">
        <f t="shared" ca="1" si="5"/>
        <v>1.499999999998898E-6</v>
      </c>
      <c r="V7">
        <f t="shared" ca="1" si="5"/>
        <v>0</v>
      </c>
    </row>
    <row r="8" spans="2:22">
      <c r="B8" s="1" t="s">
        <v>65</v>
      </c>
      <c r="G8">
        <f>G7+3</f>
        <v>19</v>
      </c>
      <c r="H8">
        <f t="shared" si="3"/>
        <v>6</v>
      </c>
      <c r="I8" t="str" cm="1">
        <f t="array" aca="1" ref="I8" ca="1">RIGHT(INDIRECT("B"&amp;G8),9)</f>
        <v xml:space="preserve"> 0.009587</v>
      </c>
      <c r="J8" t="str" cm="1">
        <f t="array" aca="1" ref="J8" ca="1">RIGHT(INDIRECT("D"&amp;G8+1),9)</f>
        <v xml:space="preserve"> 0.990406</v>
      </c>
      <c r="K8" cm="1">
        <f t="array" aca="1" ref="K8" ca="1">INDIRECT("D"&amp;G8+2)</f>
        <v>-1</v>
      </c>
      <c r="L8" t="str" cm="1">
        <f t="array" aca="1" ref="L8" ca="1">INDIRECT("B"&amp;G8+3)</f>
        <v xml:space="preserve">        'VFroot']</v>
      </c>
      <c r="P8">
        <f t="shared" si="0"/>
        <v>6</v>
      </c>
      <c r="Q8" s="6" t="str">
        <f t="shared" ca="1" si="4"/>
        <v>VFroot</v>
      </c>
      <c r="R8">
        <f t="shared" ca="1" si="1"/>
        <v>9.587E-3</v>
      </c>
      <c r="S8">
        <f t="shared" ca="1" si="1"/>
        <v>0.99040600000000001</v>
      </c>
      <c r="T8">
        <f t="shared" ca="1" si="2"/>
        <v>-1</v>
      </c>
      <c r="U8">
        <f t="shared" ca="1" si="5"/>
        <v>0</v>
      </c>
      <c r="V8">
        <f t="shared" ca="1" si="5"/>
        <v>0</v>
      </c>
    </row>
    <row r="9" spans="2:22">
      <c r="B9" s="1" t="s">
        <v>663</v>
      </c>
      <c r="G9">
        <f>G8+4</f>
        <v>23</v>
      </c>
      <c r="H9">
        <f t="shared" si="3"/>
        <v>7</v>
      </c>
      <c r="I9" t="str" cm="1">
        <f t="array" aca="1" ref="I9" ca="1">RIGHT(INDIRECT("B"&amp;G9),9)</f>
        <v xml:space="preserve"> 0.009587</v>
      </c>
      <c r="J9" t="str" cm="1">
        <f t="array" aca="1" ref="J9" ca="1">RIGHT(INDIRECT("D"&amp;G9+1),9)</f>
        <v xml:space="preserve"> 0.990406</v>
      </c>
      <c r="K9" cm="1">
        <f t="array" aca="1" ref="K9" ca="1">INDIRECT("D"&amp;G9+2)</f>
        <v>1</v>
      </c>
      <c r="L9" t="str" cm="1">
        <f t="array" aca="1" ref="L9" ca="1">INDIRECT("E"&amp;G9+2)</f>
        <v xml:space="preserve"> 'LAI']</v>
      </c>
      <c r="P9">
        <f t="shared" si="0"/>
        <v>7</v>
      </c>
      <c r="Q9" s="6" t="str">
        <f t="shared" ca="1" si="4"/>
        <v>LAI</v>
      </c>
      <c r="R9">
        <f t="shared" ca="1" si="1"/>
        <v>9.587E-3</v>
      </c>
      <c r="S9">
        <f t="shared" ca="1" si="1"/>
        <v>0.99040600000000001</v>
      </c>
      <c r="T9">
        <f t="shared" ca="1" si="2"/>
        <v>1</v>
      </c>
      <c r="U9">
        <f t="shared" ca="1" si="5"/>
        <v>0</v>
      </c>
      <c r="V9">
        <f t="shared" ca="1" si="5"/>
        <v>0</v>
      </c>
    </row>
    <row r="10" spans="2:22">
      <c r="B10" s="1" t="s">
        <v>21</v>
      </c>
      <c r="C10" t="s">
        <v>22</v>
      </c>
      <c r="D10" t="s">
        <v>682</v>
      </c>
      <c r="G10">
        <f>G9+3</f>
        <v>26</v>
      </c>
      <c r="H10">
        <f t="shared" si="3"/>
        <v>8</v>
      </c>
      <c r="I10" t="str" cm="1">
        <f t="array" aca="1" ref="I10" ca="1">RIGHT(INDIRECT("B"&amp;G10),9)</f>
        <v xml:space="preserve"> 0.275054</v>
      </c>
      <c r="J10" t="str" cm="1">
        <f t="array" aca="1" ref="J10" ca="1">RIGHT(INDIRECT("D"&amp;G10+1),9)</f>
        <v xml:space="preserve"> 0.724946</v>
      </c>
      <c r="K10" cm="1">
        <f t="array" aca="1" ref="K10" ca="1">INDIRECT("D"&amp;G10+2)</f>
        <v>-1</v>
      </c>
      <c r="L10" t="str" cm="1">
        <f t="array" aca="1" ref="L10" ca="1">INDIRECT("B"&amp;G10+3)</f>
        <v xml:space="preserve">        'Koc']</v>
      </c>
      <c r="P10">
        <f t="shared" si="0"/>
        <v>8</v>
      </c>
      <c r="Q10" s="6" t="str">
        <f t="shared" ca="1" si="4"/>
        <v>Koc</v>
      </c>
      <c r="R10">
        <f t="shared" ca="1" si="1"/>
        <v>0.27505400000000002</v>
      </c>
      <c r="S10">
        <f t="shared" ca="1" si="1"/>
        <v>0.72494599999999998</v>
      </c>
      <c r="T10">
        <f t="shared" ca="1" si="2"/>
        <v>-1</v>
      </c>
      <c r="U10">
        <f t="shared" ca="1" si="5"/>
        <v>-0.39820050000000001</v>
      </c>
      <c r="V10">
        <f t="shared" ca="1" si="5"/>
        <v>0.15855945709500005</v>
      </c>
    </row>
    <row r="11" spans="2:22">
      <c r="B11" s="1" t="s">
        <v>24</v>
      </c>
      <c r="C11" t="s">
        <v>22</v>
      </c>
      <c r="D11">
        <v>1</v>
      </c>
      <c r="E11" t="s">
        <v>36</v>
      </c>
      <c r="G11">
        <f>G10+4</f>
        <v>30</v>
      </c>
      <c r="H11">
        <f t="shared" si="3"/>
        <v>9</v>
      </c>
      <c r="I11" t="str" cm="1">
        <f t="array" aca="1" ref="I11" ca="1">RIGHT(INDIRECT("B"&amp;G11),9)</f>
        <v xml:space="preserve"> 0.271518</v>
      </c>
      <c r="J11" t="str" cm="1">
        <f t="array" aca="1" ref="J11" ca="1">RIGHT(INDIRECT("D"&amp;G11+1),9)</f>
        <v xml:space="preserve"> 0.728482</v>
      </c>
      <c r="K11" cm="1">
        <f t="array" aca="1" ref="K11" ca="1">INDIRECT("D"&amp;G11+2)</f>
        <v>-1</v>
      </c>
      <c r="L11" t="str" cm="1">
        <f t="array" aca="1" ref="L11" ca="1">INDIRECT("E"&amp;G11+2)</f>
        <v xml:space="preserve"> 'Cd']</v>
      </c>
      <c r="P11">
        <f t="shared" si="0"/>
        <v>9</v>
      </c>
      <c r="Q11" s="6" t="str">
        <f t="shared" ca="1" si="4"/>
        <v>Cd</v>
      </c>
      <c r="R11">
        <f t="shared" ca="1" si="1"/>
        <v>0.27151799999999998</v>
      </c>
      <c r="S11">
        <f t="shared" ca="1" si="1"/>
        <v>0.72848199999999996</v>
      </c>
      <c r="T11">
        <f t="shared" ca="1" si="2"/>
        <v>-1</v>
      </c>
      <c r="U11">
        <f t="shared" ca="1" si="5"/>
        <v>5.3040000000000587E-3</v>
      </c>
      <c r="V11">
        <f t="shared" ca="1" si="5"/>
        <v>2.8132416000000182E-5</v>
      </c>
    </row>
    <row r="12" spans="2:22">
      <c r="B12" s="1" t="s">
        <v>663</v>
      </c>
      <c r="G12">
        <f>G11+3</f>
        <v>33</v>
      </c>
      <c r="H12">
        <f t="shared" si="3"/>
        <v>10</v>
      </c>
      <c r="I12" t="str" cm="1">
        <f t="array" aca="1" ref="I12" ca="1">RIGHT(INDIRECT("B"&amp;G12),9)</f>
        <v xml:space="preserve"> 0.271518</v>
      </c>
      <c r="J12" t="str" cm="1">
        <f t="array" aca="1" ref="J12" ca="1">RIGHT(INDIRECT("D"&amp;G12+1),9)</f>
        <v xml:space="preserve"> 0.728482</v>
      </c>
      <c r="K12" cm="1">
        <f t="array" aca="1" ref="K12" ca="1">INDIRECT("D"&amp;G12+2)</f>
        <v>-1</v>
      </c>
      <c r="L12" t="str" cm="1">
        <f t="array" aca="1" ref="L12" ca="1">INDIRECT("E"&amp;G12+2)</f>
        <v xml:space="preserve"> 'Q']</v>
      </c>
      <c r="P12">
        <f t="shared" si="0"/>
        <v>10</v>
      </c>
      <c r="Q12" s="6" t="str">
        <f t="shared" ca="1" si="4"/>
        <v>Q</v>
      </c>
      <c r="R12">
        <f t="shared" ca="1" si="1"/>
        <v>0.27151799999999998</v>
      </c>
      <c r="S12">
        <f t="shared" ca="1" si="1"/>
        <v>0.72848199999999996</v>
      </c>
      <c r="T12">
        <f t="shared" ca="1" si="2"/>
        <v>-1</v>
      </c>
      <c r="U12">
        <f t="shared" ca="1" si="5"/>
        <v>0</v>
      </c>
      <c r="V12">
        <f t="shared" ca="1" si="5"/>
        <v>0</v>
      </c>
    </row>
    <row r="13" spans="2:22">
      <c r="B13" s="1" t="s">
        <v>21</v>
      </c>
      <c r="C13" t="s">
        <v>22</v>
      </c>
      <c r="D13" t="s">
        <v>682</v>
      </c>
      <c r="G13">
        <f>G12+3</f>
        <v>36</v>
      </c>
      <c r="H13">
        <f t="shared" si="3"/>
        <v>11</v>
      </c>
      <c r="I13" t="str" cm="1">
        <f t="array" aca="1" ref="I13" ca="1">RIGHT(INDIRECT("B"&amp;G13),9)</f>
        <v xml:space="preserve"> 0.203948</v>
      </c>
      <c r="J13" t="str" cm="1">
        <f t="array" aca="1" ref="J13" ca="1">RIGHT(INDIRECT("D"&amp;G13+1),9)</f>
        <v xml:space="preserve"> 0.796052</v>
      </c>
      <c r="K13" cm="1">
        <f t="array" aca="1" ref="K13" ca="1">INDIRECT("D"&amp;G13+2)</f>
        <v>-1</v>
      </c>
      <c r="L13" t="str" cm="1">
        <f t="array" aca="1" ref="L13" ca="1">INDIRECT("B"&amp;G13+3)</f>
        <v xml:space="preserve">        'WatHL']</v>
      </c>
      <c r="P13">
        <f t="shared" si="0"/>
        <v>11</v>
      </c>
      <c r="Q13" s="6" t="str">
        <f t="shared" ca="1" si="4"/>
        <v>WatHL</v>
      </c>
      <c r="R13">
        <f t="shared" ca="1" si="1"/>
        <v>0.20394799999999999</v>
      </c>
      <c r="S13">
        <f t="shared" ca="1" si="1"/>
        <v>0.79605199999999998</v>
      </c>
      <c r="T13">
        <f t="shared" ca="1" si="2"/>
        <v>-1</v>
      </c>
      <c r="U13">
        <f t="shared" ca="1" si="5"/>
        <v>0.10135499999999999</v>
      </c>
      <c r="V13">
        <f t="shared" ca="1" si="5"/>
        <v>1.0272836025000003E-2</v>
      </c>
    </row>
    <row r="14" spans="2:22">
      <c r="B14" s="1" t="s">
        <v>24</v>
      </c>
      <c r="C14" t="s">
        <v>22</v>
      </c>
      <c r="D14">
        <v>1</v>
      </c>
      <c r="G14">
        <f>G13+4</f>
        <v>40</v>
      </c>
      <c r="H14">
        <f t="shared" si="3"/>
        <v>12</v>
      </c>
      <c r="I14" t="str" cm="1">
        <f t="array" aca="1" ref="I14" ca="1">RIGHT(INDIRECT("B"&amp;G14),9)</f>
        <v xml:space="preserve"> 0.203948</v>
      </c>
      <c r="J14" t="str" cm="1">
        <f t="array" aca="1" ref="J14" ca="1">RIGHT(INDIRECT("D"&amp;G14+1),9)</f>
        <v xml:space="preserve"> 0.796052</v>
      </c>
      <c r="K14" cm="1">
        <f t="array" aca="1" ref="K14" ca="1">INDIRECT("D"&amp;G14+2)</f>
        <v>1</v>
      </c>
      <c r="L14" t="str" cm="1">
        <f t="array" aca="1" ref="L14" ca="1">INDIRECT("B"&amp;G14+3)</f>
        <v xml:space="preserve">        'If_sw']</v>
      </c>
      <c r="P14">
        <f t="shared" si="0"/>
        <v>12</v>
      </c>
      <c r="Q14" s="6" t="str">
        <f t="shared" ca="1" si="4"/>
        <v>If_sw</v>
      </c>
      <c r="R14">
        <f t="shared" ca="1" si="1"/>
        <v>0.20394799999999999</v>
      </c>
      <c r="S14">
        <f t="shared" ca="1" si="1"/>
        <v>0.79605199999999998</v>
      </c>
      <c r="T14">
        <f t="shared" ca="1" si="2"/>
        <v>1</v>
      </c>
      <c r="U14">
        <f t="shared" ca="1" si="5"/>
        <v>0</v>
      </c>
      <c r="V14">
        <f t="shared" ca="1" si="5"/>
        <v>0</v>
      </c>
    </row>
    <row r="15" spans="2:22">
      <c r="B15" s="1" t="s">
        <v>48</v>
      </c>
      <c r="G15">
        <f>G14+4</f>
        <v>44</v>
      </c>
      <c r="H15">
        <f t="shared" si="3"/>
        <v>13</v>
      </c>
      <c r="I15" t="str" cm="1">
        <f t="array" aca="1" ref="I15" ca="1">RIGHT(INDIRECT("B"&amp;G15),9)</f>
        <v xml:space="preserve"> 0.203948</v>
      </c>
      <c r="J15" t="str" cm="1">
        <f t="array" aca="1" ref="J15" ca="1">RIGHT(INDIRECT("D"&amp;G15+1),9)</f>
        <v xml:space="preserve"> 0.796052</v>
      </c>
      <c r="K15" cm="1">
        <f t="array" aca="1" ref="K15" ca="1">INDIRECT("D"&amp;G15+2)</f>
        <v>1</v>
      </c>
      <c r="L15" t="str" cm="1">
        <f t="array" aca="1" ref="L15" ca="1">INDIRECT("E"&amp;G15+2)</f>
        <v xml:space="preserve"> 'ksa']</v>
      </c>
      <c r="P15">
        <f t="shared" si="0"/>
        <v>13</v>
      </c>
      <c r="Q15" s="6" t="str">
        <f t="shared" ca="1" si="4"/>
        <v>ksa</v>
      </c>
      <c r="R15">
        <f t="shared" ca="1" si="1"/>
        <v>0.20394799999999999</v>
      </c>
      <c r="S15">
        <f t="shared" ca="1" si="1"/>
        <v>0.79605199999999998</v>
      </c>
      <c r="T15">
        <f t="shared" ca="1" si="2"/>
        <v>1</v>
      </c>
      <c r="U15">
        <f t="shared" ca="1" si="5"/>
        <v>0</v>
      </c>
      <c r="V15">
        <f t="shared" ca="1" si="5"/>
        <v>0</v>
      </c>
    </row>
    <row r="16" spans="2:22">
      <c r="B16" s="1" t="s">
        <v>664</v>
      </c>
      <c r="G16">
        <f>G15+3</f>
        <v>47</v>
      </c>
      <c r="H16">
        <f t="shared" si="3"/>
        <v>14</v>
      </c>
      <c r="I16" t="str" cm="1">
        <f t="array" aca="1" ref="I16" ca="1">RIGHT(INDIRECT("B"&amp;G16),9)</f>
        <v xml:space="preserve"> 0.203948</v>
      </c>
      <c r="J16" t="str" cm="1">
        <f t="array" aca="1" ref="J16" ca="1">RIGHT(INDIRECT("D"&amp;G16+1),9)</f>
        <v xml:space="preserve"> 0.796052</v>
      </c>
      <c r="K16" cm="1">
        <f t="array" aca="1" ref="K16" ca="1">INDIRECT("D"&amp;G16+2)</f>
        <v>-1</v>
      </c>
      <c r="L16" t="str" cm="1">
        <f t="array" aca="1" ref="L16" ca="1">INDIRECT("B"&amp;G16+3)</f>
        <v xml:space="preserve">        'k_rg']</v>
      </c>
      <c r="P16">
        <f t="shared" si="0"/>
        <v>14</v>
      </c>
      <c r="Q16" s="6" t="str">
        <f t="shared" ca="1" si="4"/>
        <v>k_rg</v>
      </c>
      <c r="R16">
        <f t="shared" ca="1" si="1"/>
        <v>0.20394799999999999</v>
      </c>
      <c r="S16">
        <f t="shared" ca="1" si="1"/>
        <v>0.79605199999999998</v>
      </c>
      <c r="T16">
        <f t="shared" ca="1" si="2"/>
        <v>-1</v>
      </c>
      <c r="U16">
        <f t="shared" ca="1" si="5"/>
        <v>0</v>
      </c>
      <c r="V16">
        <f t="shared" ca="1" si="5"/>
        <v>0</v>
      </c>
    </row>
    <row r="17" spans="2:22">
      <c r="B17" s="1" t="s">
        <v>21</v>
      </c>
      <c r="C17" t="s">
        <v>22</v>
      </c>
      <c r="D17" t="s">
        <v>682</v>
      </c>
      <c r="G17">
        <f>G16+4</f>
        <v>51</v>
      </c>
      <c r="H17">
        <f t="shared" si="3"/>
        <v>15</v>
      </c>
      <c r="I17" t="str" cm="1">
        <f t="array" aca="1" ref="I17" ca="1">RIGHT(INDIRECT("B"&amp;G17),9)</f>
        <v xml:space="preserve"> 0.203948</v>
      </c>
      <c r="J17" t="str" cm="1">
        <f t="array" aca="1" ref="J17" ca="1">RIGHT(INDIRECT("D"&amp;G17+1),9)</f>
        <v xml:space="preserve"> 0.796052</v>
      </c>
      <c r="K17" cm="1">
        <f t="array" aca="1" ref="K17" ca="1">INDIRECT("D"&amp;G17+2)</f>
        <v>-1</v>
      </c>
      <c r="L17" t="str" cm="1">
        <f t="array" aca="1" ref="L17" ca="1">INDIRECT("B"&amp;G17+3)</f>
        <v xml:space="preserve">        'VFrootcyl']</v>
      </c>
      <c r="P17">
        <f t="shared" si="0"/>
        <v>15</v>
      </c>
      <c r="Q17" s="6" t="str">
        <f t="shared" ca="1" si="4"/>
        <v>VFrootcyl</v>
      </c>
      <c r="R17">
        <f t="shared" ca="1" si="1"/>
        <v>0.20394799999999999</v>
      </c>
      <c r="S17">
        <f t="shared" ca="1" si="1"/>
        <v>0.79605199999999998</v>
      </c>
      <c r="T17">
        <f t="shared" ca="1" si="2"/>
        <v>-1</v>
      </c>
      <c r="U17">
        <f t="shared" ca="1" si="5"/>
        <v>0</v>
      </c>
      <c r="V17">
        <f t="shared" ca="1" si="5"/>
        <v>0</v>
      </c>
    </row>
    <row r="18" spans="2:22">
      <c r="B18" s="1" t="s">
        <v>24</v>
      </c>
      <c r="C18" t="s">
        <v>22</v>
      </c>
      <c r="D18">
        <v>1</v>
      </c>
      <c r="E18" t="s">
        <v>39</v>
      </c>
      <c r="G18">
        <f>G17+4</f>
        <v>55</v>
      </c>
      <c r="H18">
        <f t="shared" si="3"/>
        <v>16</v>
      </c>
      <c r="I18" t="str" cm="1">
        <f t="array" aca="1" ref="I18" ca="1">RIGHT(INDIRECT("B"&amp;G18),9)</f>
        <v xml:space="preserve"> 0.203948</v>
      </c>
      <c r="J18" t="str" cm="1">
        <f t="array" aca="1" ref="J18" ca="1">RIGHT(INDIRECT("D"&amp;G18+1),9)</f>
        <v xml:space="preserve"> 0.796052</v>
      </c>
      <c r="K18" cm="1">
        <f t="array" aca="1" ref="K18" ca="1">INDIRECT("D"&amp;G18+2)</f>
        <v>-1</v>
      </c>
      <c r="L18" t="str" cm="1">
        <f t="array" aca="1" ref="L18" ca="1">INDIRECT("B"&amp;G18+3)</f>
        <v xml:space="preserve">        'OHConc']</v>
      </c>
      <c r="P18">
        <f t="shared" si="0"/>
        <v>16</v>
      </c>
      <c r="Q18" s="6" t="str">
        <f t="shared" ca="1" si="4"/>
        <v>OHConc</v>
      </c>
      <c r="R18">
        <f t="shared" ca="1" si="1"/>
        <v>0.20394799999999999</v>
      </c>
      <c r="S18">
        <f t="shared" ca="1" si="1"/>
        <v>0.79605199999999998</v>
      </c>
      <c r="T18">
        <f t="shared" ca="1" si="2"/>
        <v>-1</v>
      </c>
      <c r="U18">
        <f t="shared" ca="1" si="5"/>
        <v>0</v>
      </c>
      <c r="V18">
        <f t="shared" ca="1" si="5"/>
        <v>0</v>
      </c>
    </row>
    <row r="19" spans="2:22">
      <c r="B19" s="1" t="s">
        <v>664</v>
      </c>
      <c r="G19">
        <f>G18+4</f>
        <v>59</v>
      </c>
      <c r="H19">
        <f t="shared" si="3"/>
        <v>17</v>
      </c>
      <c r="I19" t="str" cm="1">
        <f t="array" aca="1" ref="I19" ca="1">RIGHT(INDIRECT("B"&amp;G19),9)</f>
        <v xml:space="preserve"> 0.204178</v>
      </c>
      <c r="J19" t="str" cm="1">
        <f t="array" aca="1" ref="J19" ca="1">RIGHT(INDIRECT("D"&amp;G19+1),9)</f>
        <v xml:space="preserve"> 0.795822</v>
      </c>
      <c r="K19" cm="1">
        <f t="array" aca="1" ref="K19" ca="1">INDIRECT("D"&amp;G19+2)</f>
        <v>1</v>
      </c>
      <c r="L19" t="str" cm="1">
        <f t="array" aca="1" ref="L19" ca="1">INDIRECT("E"&amp;G19+2)</f>
        <v xml:space="preserve"> 'Sw']</v>
      </c>
      <c r="P19">
        <f t="shared" si="0"/>
        <v>17</v>
      </c>
      <c r="Q19" s="6" t="str">
        <f t="shared" ca="1" si="4"/>
        <v>Sw</v>
      </c>
      <c r="R19">
        <f t="shared" ca="1" si="1"/>
        <v>0.204178</v>
      </c>
      <c r="S19">
        <f t="shared" ca="1" si="1"/>
        <v>0.79582200000000003</v>
      </c>
      <c r="T19">
        <f t="shared" ca="1" si="2"/>
        <v>1</v>
      </c>
      <c r="U19">
        <f t="shared" ca="1" si="5"/>
        <v>3.4500000000001196E-4</v>
      </c>
      <c r="V19">
        <f t="shared" ca="1" si="5"/>
        <v>-1.1902499999997952E-7</v>
      </c>
    </row>
    <row r="20" spans="2:22">
      <c r="B20" s="1" t="s">
        <v>21</v>
      </c>
      <c r="C20" t="s">
        <v>22</v>
      </c>
      <c r="D20" t="s">
        <v>682</v>
      </c>
      <c r="G20">
        <f>G19+3</f>
        <v>62</v>
      </c>
      <c r="H20">
        <f t="shared" si="3"/>
        <v>18</v>
      </c>
      <c r="I20" t="str" cm="1">
        <f t="array" aca="1" ref="I20" ca="1">RIGHT(INDIRECT("B"&amp;G20),9)</f>
        <v xml:space="preserve"> 0.204178</v>
      </c>
      <c r="J20" t="str" cm="1">
        <f t="array" aca="1" ref="J20" ca="1">RIGHT(INDIRECT("D"&amp;G20+1),9)</f>
        <v xml:space="preserve"> 0.795822</v>
      </c>
      <c r="K20" cm="1">
        <f t="array" aca="1" ref="K20" ca="1">INDIRECT("D"&amp;G20+2)</f>
        <v>1</v>
      </c>
      <c r="L20" t="str" cm="1">
        <f t="array" aca="1" ref="L20" ca="1">INDIRECT("E"&amp;G20+2)</f>
        <v xml:space="preserve"> 'Urx']</v>
      </c>
      <c r="P20">
        <f t="shared" si="0"/>
        <v>18</v>
      </c>
      <c r="Q20" s="6" t="str">
        <f t="shared" ca="1" si="4"/>
        <v>Urx</v>
      </c>
      <c r="R20">
        <f t="shared" ca="1" si="1"/>
        <v>0.204178</v>
      </c>
      <c r="S20">
        <f t="shared" ca="1" si="1"/>
        <v>0.79582200000000003</v>
      </c>
      <c r="T20">
        <f t="shared" ca="1" si="2"/>
        <v>1</v>
      </c>
      <c r="U20">
        <f t="shared" ca="1" si="5"/>
        <v>0</v>
      </c>
      <c r="V20">
        <f t="shared" ca="1" si="5"/>
        <v>0</v>
      </c>
    </row>
    <row r="21" spans="2:22">
      <c r="B21" s="1" t="s">
        <v>24</v>
      </c>
      <c r="C21" t="s">
        <v>22</v>
      </c>
      <c r="D21">
        <v>-1</v>
      </c>
      <c r="G21">
        <f>G20+3</f>
        <v>65</v>
      </c>
      <c r="H21">
        <f t="shared" si="3"/>
        <v>19</v>
      </c>
      <c r="I21" t="str" cm="1">
        <f t="array" aca="1" ref="I21" ca="1">RIGHT(INDIRECT("B"&amp;G21),9)</f>
        <v xml:space="preserve"> 0.204178</v>
      </c>
      <c r="J21" t="str" cm="1">
        <f t="array" aca="1" ref="J21" ca="1">RIGHT(INDIRECT("D"&amp;G21+1),9)</f>
        <v xml:space="preserve"> 0.795822</v>
      </c>
      <c r="K21" cm="1">
        <f t="array" aca="1" ref="K21" ca="1">INDIRECT("D"&amp;G21+2)</f>
        <v>1</v>
      </c>
      <c r="L21" t="str" cm="1">
        <f t="array" aca="1" ref="L21" ca="1">INDIRECT("B"&amp;G21+3)</f>
        <v xml:space="preserve">        'VFapoplast']</v>
      </c>
      <c r="P21">
        <f t="shared" si="0"/>
        <v>19</v>
      </c>
      <c r="Q21" s="6" t="str">
        <f t="shared" ca="1" si="4"/>
        <v>VFapoplast</v>
      </c>
      <c r="R21">
        <f t="shared" ca="1" si="1"/>
        <v>0.204178</v>
      </c>
      <c r="S21">
        <f t="shared" ca="1" si="1"/>
        <v>0.79582200000000003</v>
      </c>
      <c r="T21">
        <f t="shared" ca="1" si="2"/>
        <v>1</v>
      </c>
      <c r="U21">
        <f t="shared" ref="U21:V36" ca="1" si="6">T21*(R21-R20)/(2/3)</f>
        <v>0</v>
      </c>
      <c r="V21">
        <f t="shared" ca="1" si="6"/>
        <v>0</v>
      </c>
    </row>
    <row r="22" spans="2:22">
      <c r="B22" s="1" t="s">
        <v>91</v>
      </c>
      <c r="G22">
        <f>G21+4</f>
        <v>69</v>
      </c>
      <c r="H22">
        <f t="shared" si="3"/>
        <v>20</v>
      </c>
      <c r="I22" t="str" cm="1">
        <f t="array" aca="1" ref="I22" ca="1">RIGHT(INDIRECT("B"&amp;G22),9)</f>
        <v xml:space="preserve"> 0.205097</v>
      </c>
      <c r="J22" t="str" cm="1">
        <f t="array" aca="1" ref="J22" ca="1">RIGHT(INDIRECT("D"&amp;G22+1),9)</f>
        <v xml:space="preserve"> 0.794903</v>
      </c>
      <c r="K22" cm="1">
        <f t="array" aca="1" ref="K22" ca="1">INDIRECT("D"&amp;G22+2)</f>
        <v>1</v>
      </c>
      <c r="L22" t="str" cm="1">
        <f t="array" aca="1" ref="L22" ca="1">INDIRECT("E"&amp;G22+2)</f>
        <v xml:space="preserve"> 'Sfc']</v>
      </c>
      <c r="P22">
        <f t="shared" si="0"/>
        <v>20</v>
      </c>
      <c r="Q22" s="6" t="str">
        <f t="shared" ca="1" si="4"/>
        <v>Sfc</v>
      </c>
      <c r="R22">
        <f t="shared" ca="1" si="1"/>
        <v>0.205097</v>
      </c>
      <c r="S22">
        <f t="shared" ca="1" si="1"/>
        <v>0.79490300000000003</v>
      </c>
      <c r="T22">
        <f t="shared" ca="1" si="2"/>
        <v>1</v>
      </c>
      <c r="U22">
        <f t="shared" ca="1" si="6"/>
        <v>1.3785000000000047E-3</v>
      </c>
      <c r="V22">
        <f t="shared" ca="1" si="6"/>
        <v>-1.9002622500000132E-6</v>
      </c>
    </row>
    <row r="23" spans="2:22">
      <c r="B23" s="1" t="s">
        <v>664</v>
      </c>
      <c r="G23">
        <f>G22+3</f>
        <v>72</v>
      </c>
      <c r="H23">
        <f t="shared" si="3"/>
        <v>21</v>
      </c>
      <c r="I23" t="str" cm="1">
        <f t="array" aca="1" ref="I23" ca="1">RIGHT(INDIRECT("B"&amp;G23),9)</f>
        <v xml:space="preserve"> 0.205097</v>
      </c>
      <c r="J23" t="str" cm="1">
        <f t="array" aca="1" ref="J23" ca="1">RIGHT(INDIRECT("D"&amp;G23+1),9)</f>
        <v xml:space="preserve"> 0.794903</v>
      </c>
      <c r="K23" cm="1">
        <f t="array" aca="1" ref="K23" ca="1">INDIRECT("D"&amp;G23+2)</f>
        <v>1</v>
      </c>
      <c r="L23" t="str" cm="1">
        <f t="array" aca="1" ref="L23" ca="1">INDIRECT("B"&amp;G23+3)</f>
        <v xml:space="preserve">        'VFrootxylem']</v>
      </c>
      <c r="P23">
        <f t="shared" si="0"/>
        <v>21</v>
      </c>
      <c r="Q23" s="6" t="str">
        <f t="shared" ca="1" si="4"/>
        <v>VFrootxylem</v>
      </c>
      <c r="R23">
        <f t="shared" ca="1" si="1"/>
        <v>0.205097</v>
      </c>
      <c r="S23">
        <f t="shared" ca="1" si="1"/>
        <v>0.79490300000000003</v>
      </c>
      <c r="T23">
        <f t="shared" ca="1" si="2"/>
        <v>1</v>
      </c>
      <c r="U23">
        <f t="shared" ca="1" si="6"/>
        <v>0</v>
      </c>
      <c r="V23">
        <f t="shared" ca="1" si="6"/>
        <v>0</v>
      </c>
    </row>
    <row r="24" spans="2:22">
      <c r="B24" s="1" t="s">
        <v>21</v>
      </c>
      <c r="C24" t="s">
        <v>22</v>
      </c>
      <c r="D24" t="s">
        <v>682</v>
      </c>
      <c r="G24">
        <f>G23+4</f>
        <v>76</v>
      </c>
      <c r="H24">
        <f t="shared" si="3"/>
        <v>22</v>
      </c>
      <c r="I24" t="str" cm="1">
        <f t="array" aca="1" ref="I24" ca="1">RIGHT(INDIRECT("B"&amp;G24),9)</f>
        <v xml:space="preserve"> 0.275641</v>
      </c>
      <c r="J24" t="str" cm="1">
        <f t="array" aca="1" ref="J24" ca="1">RIGHT(INDIRECT("D"&amp;G24+1),9)</f>
        <v xml:space="preserve"> 0.724236</v>
      </c>
      <c r="K24" cm="1">
        <f t="array" aca="1" ref="K24" ca="1">INDIRECT("D"&amp;G24+2)</f>
        <v>-1</v>
      </c>
      <c r="L24" t="str" cm="1">
        <f t="array" aca="1" ref="L24" ca="1">INDIRECT("B"&amp;G24+3)</f>
        <v xml:space="preserve">        'thetam']</v>
      </c>
      <c r="P24">
        <f t="shared" si="0"/>
        <v>22</v>
      </c>
      <c r="Q24" s="6" t="str">
        <f t="shared" ca="1" si="4"/>
        <v>thetam</v>
      </c>
      <c r="R24">
        <f t="shared" ca="1" si="1"/>
        <v>0.27564100000000002</v>
      </c>
      <c r="S24">
        <f t="shared" ca="1" si="1"/>
        <v>0.72423599999999999</v>
      </c>
      <c r="T24">
        <f t="shared" ca="1" si="2"/>
        <v>-1</v>
      </c>
      <c r="U24">
        <f t="shared" ca="1" si="6"/>
        <v>-0.10581600000000004</v>
      </c>
      <c r="V24">
        <f t="shared" ca="1" si="6"/>
        <v>1.121654890800001E-2</v>
      </c>
    </row>
    <row r="25" spans="2:22">
      <c r="B25" s="1" t="s">
        <v>24</v>
      </c>
      <c r="C25" t="s">
        <v>22</v>
      </c>
      <c r="D25">
        <v>1</v>
      </c>
      <c r="E25" t="s">
        <v>63</v>
      </c>
      <c r="G25">
        <f>G24+4</f>
        <v>80</v>
      </c>
      <c r="H25">
        <f t="shared" si="3"/>
        <v>23</v>
      </c>
      <c r="I25" t="str" cm="1">
        <f t="array" aca="1" ref="I25" ca="1">RIGHT(INDIRECT("B"&amp;G25),9)</f>
        <v xml:space="preserve"> 0.275641</v>
      </c>
      <c r="J25" t="str" cm="1">
        <f t="array" aca="1" ref="J25" ca="1">RIGHT(INDIRECT("D"&amp;G25+1),9)</f>
        <v xml:space="preserve"> 0.724236</v>
      </c>
      <c r="K25" cm="1">
        <f t="array" aca="1" ref="K25" ca="1">INDIRECT("D"&amp;G25+2)</f>
        <v>-1</v>
      </c>
      <c r="L25" t="str" cm="1">
        <f t="array" aca="1" ref="L25" ca="1">INDIRECT("B"&amp;G25+3)</f>
        <v xml:space="preserve">        'Rlf']</v>
      </c>
      <c r="P25">
        <f t="shared" si="0"/>
        <v>23</v>
      </c>
      <c r="Q25" s="6" t="str">
        <f t="shared" ca="1" si="4"/>
        <v>Rlf</v>
      </c>
      <c r="R25">
        <f t="shared" ca="1" si="1"/>
        <v>0.27564100000000002</v>
      </c>
      <c r="S25">
        <f t="shared" ca="1" si="1"/>
        <v>0.72423599999999999</v>
      </c>
      <c r="T25">
        <f t="shared" ca="1" si="2"/>
        <v>-1</v>
      </c>
      <c r="U25">
        <f t="shared" ca="1" si="6"/>
        <v>0</v>
      </c>
      <c r="V25">
        <f t="shared" ca="1" si="6"/>
        <v>0</v>
      </c>
    </row>
    <row r="26" spans="2:22">
      <c r="B26" s="1" t="s">
        <v>665</v>
      </c>
      <c r="G26">
        <f>G25+4</f>
        <v>84</v>
      </c>
      <c r="H26">
        <f t="shared" si="3"/>
        <v>24</v>
      </c>
      <c r="I26" t="str" cm="1">
        <f t="array" aca="1" ref="I26" ca="1">RIGHT(INDIRECT("B"&amp;G26),9)</f>
        <v xml:space="preserve"> 0.275641</v>
      </c>
      <c r="J26" t="str" cm="1">
        <f t="array" aca="1" ref="J26" ca="1">RIGHT(INDIRECT("D"&amp;G26+1),9)</f>
        <v xml:space="preserve"> 0.724236</v>
      </c>
      <c r="K26" cm="1">
        <f t="array" aca="1" ref="K26" ca="1">INDIRECT("D"&amp;G26+2)</f>
        <v>-1</v>
      </c>
      <c r="L26" t="str" cm="1">
        <f t="array" aca="1" ref="L26" ca="1">INDIRECT("E"&amp;G26+2)</f>
        <v xml:space="preserve"> 'Up']</v>
      </c>
      <c r="P26">
        <f t="shared" si="0"/>
        <v>24</v>
      </c>
      <c r="Q26" s="6" t="str">
        <f t="shared" ca="1" si="4"/>
        <v>Up</v>
      </c>
      <c r="R26">
        <f t="shared" ca="1" si="1"/>
        <v>0.27564100000000002</v>
      </c>
      <c r="S26">
        <f t="shared" ca="1" si="1"/>
        <v>0.72423599999999999</v>
      </c>
      <c r="T26">
        <f t="shared" ca="1" si="2"/>
        <v>-1</v>
      </c>
      <c r="U26">
        <f t="shared" ca="1" si="6"/>
        <v>0</v>
      </c>
      <c r="V26">
        <f t="shared" ca="1" si="6"/>
        <v>0</v>
      </c>
    </row>
    <row r="27" spans="2:22">
      <c r="B27" s="1" t="s">
        <v>21</v>
      </c>
      <c r="C27" t="s">
        <v>22</v>
      </c>
      <c r="D27" t="s">
        <v>683</v>
      </c>
      <c r="G27">
        <f>G26+3</f>
        <v>87</v>
      </c>
      <c r="H27">
        <f t="shared" si="3"/>
        <v>25</v>
      </c>
      <c r="I27" t="str" cm="1">
        <f t="array" aca="1" ref="I27" ca="1">RIGHT(INDIRECT("B"&amp;G27),9)</f>
        <v xml:space="preserve"> 0.275641</v>
      </c>
      <c r="J27" t="str" cm="1">
        <f t="array" aca="1" ref="J27" ca="1">RIGHT(INDIRECT("D"&amp;G27+1),9)</f>
        <v xml:space="preserve"> 0.724236</v>
      </c>
      <c r="K27" cm="1">
        <f t="array" aca="1" ref="K27" ca="1">INDIRECT("D"&amp;G27+2)</f>
        <v>1</v>
      </c>
      <c r="L27" t="str" cm="1">
        <f t="array" aca="1" ref="L27" ca="1">INDIRECT("B"&amp;G27+3)</f>
        <v xml:space="preserve">        'pH_cyt']</v>
      </c>
      <c r="P27">
        <f t="shared" si="0"/>
        <v>25</v>
      </c>
      <c r="Q27" s="6" t="str">
        <f t="shared" ca="1" si="4"/>
        <v>pH_cyt</v>
      </c>
      <c r="R27">
        <f t="shared" ca="1" si="1"/>
        <v>0.27564100000000002</v>
      </c>
      <c r="S27">
        <f t="shared" ca="1" si="1"/>
        <v>0.72423599999999999</v>
      </c>
      <c r="T27">
        <f t="shared" ca="1" si="2"/>
        <v>1</v>
      </c>
      <c r="U27">
        <f t="shared" ca="1" si="6"/>
        <v>0</v>
      </c>
      <c r="V27">
        <f t="shared" ca="1" si="6"/>
        <v>0</v>
      </c>
    </row>
    <row r="28" spans="2:22">
      <c r="B28" s="1" t="s">
        <v>24</v>
      </c>
      <c r="C28" t="s">
        <v>22</v>
      </c>
      <c r="D28">
        <v>-1</v>
      </c>
      <c r="G28">
        <f>G27+4</f>
        <v>91</v>
      </c>
      <c r="H28">
        <f t="shared" si="3"/>
        <v>26</v>
      </c>
      <c r="I28" t="str" cm="1">
        <f t="array" aca="1" ref="I28" ca="1">RIGHT(INDIRECT("B"&amp;G28),9)</f>
        <v xml:space="preserve"> 0.275645</v>
      </c>
      <c r="J28" t="str" cm="1">
        <f t="array" aca="1" ref="J28" ca="1">RIGHT(INDIRECT("D"&amp;G28+1),9)</f>
        <v xml:space="preserve"> 0.724231</v>
      </c>
      <c r="K28" cm="1">
        <f t="array" aca="1" ref="K28" ca="1">INDIRECT("D"&amp;G28+2)</f>
        <v>1</v>
      </c>
      <c r="L28" t="str" cm="1">
        <f t="array" aca="1" ref="L28" ca="1">INDIRECT("E"&amp;G28+2)</f>
        <v xml:space="preserve"> 'Sh']</v>
      </c>
      <c r="P28">
        <f t="shared" si="0"/>
        <v>26</v>
      </c>
      <c r="Q28" s="6" t="str">
        <f t="shared" ca="1" si="4"/>
        <v>Sh</v>
      </c>
      <c r="R28">
        <f t="shared" ca="1" si="1"/>
        <v>0.27564499999999997</v>
      </c>
      <c r="S28">
        <f t="shared" ca="1" si="1"/>
        <v>0.72423099999999996</v>
      </c>
      <c r="T28">
        <f t="shared" ca="1" si="2"/>
        <v>1</v>
      </c>
      <c r="U28">
        <f t="shared" ca="1" si="6"/>
        <v>5.9999999999227338E-6</v>
      </c>
      <c r="V28">
        <f t="shared" ca="1" si="6"/>
        <v>-4.4999999999715314E-11</v>
      </c>
    </row>
    <row r="29" spans="2:22">
      <c r="B29" s="1" t="s">
        <v>89</v>
      </c>
      <c r="G29">
        <f>G28+3</f>
        <v>94</v>
      </c>
      <c r="H29">
        <f t="shared" si="3"/>
        <v>27</v>
      </c>
      <c r="I29" t="str" cm="1">
        <f t="array" aca="1" ref="I29" ca="1">RIGHT(INDIRECT("B"&amp;G29),9)</f>
        <v xml:space="preserve"> 0.275645</v>
      </c>
      <c r="J29" t="str" cm="1">
        <f t="array" aca="1" ref="J29" ca="1">RIGHT(INDIRECT("D"&amp;G29+1),9)</f>
        <v xml:space="preserve"> 0.724231</v>
      </c>
      <c r="K29" cm="1">
        <f t="array" aca="1" ref="K29" ca="1">INDIRECT("D"&amp;G29+2)</f>
        <v>-1</v>
      </c>
      <c r="L29" t="str" cm="1">
        <f t="array" aca="1" ref="L29" ca="1">INDIRECT("B"&amp;G29+3)</f>
        <v xml:space="preserve">        'froot_tip']</v>
      </c>
      <c r="P29">
        <f t="shared" si="0"/>
        <v>27</v>
      </c>
      <c r="Q29" s="6" t="str">
        <f t="shared" ca="1" si="4"/>
        <v>froot_tip</v>
      </c>
      <c r="R29">
        <f t="shared" ca="1" si="1"/>
        <v>0.27564499999999997</v>
      </c>
      <c r="S29">
        <f t="shared" ca="1" si="1"/>
        <v>0.72423099999999996</v>
      </c>
      <c r="T29">
        <f t="shared" ca="1" si="2"/>
        <v>-1</v>
      </c>
      <c r="U29">
        <f t="shared" ca="1" si="6"/>
        <v>0</v>
      </c>
      <c r="V29">
        <f t="shared" ca="1" si="6"/>
        <v>0</v>
      </c>
    </row>
    <row r="30" spans="2:22">
      <c r="B30" s="1" t="s">
        <v>666</v>
      </c>
      <c r="G30">
        <f>G29+4</f>
        <v>98</v>
      </c>
      <c r="H30">
        <f t="shared" si="3"/>
        <v>28</v>
      </c>
      <c r="I30" t="str" cm="1">
        <f t="array" aca="1" ref="I30" ca="1">RIGHT(INDIRECT("B"&amp;G30),9)</f>
        <v xml:space="preserve"> 0.275645</v>
      </c>
      <c r="J30" t="str" cm="1">
        <f t="array" aca="1" ref="J30" ca="1">RIGHT(INDIRECT("D"&amp;G30+1),9)</f>
        <v xml:space="preserve"> 0.724231</v>
      </c>
      <c r="K30" cm="1">
        <f t="array" aca="1" ref="K30" ca="1">INDIRECT("D"&amp;G30+2)</f>
        <v>1</v>
      </c>
      <c r="L30" t="str" cm="1">
        <f t="array" aca="1" ref="L30" ca="1">INDIRECT("B"&amp;G30+3)</f>
        <v xml:space="preserve">        'E_plas']</v>
      </c>
      <c r="P30">
        <f t="shared" si="0"/>
        <v>28</v>
      </c>
      <c r="Q30" s="6" t="str">
        <f t="shared" ca="1" si="4"/>
        <v>E_plas</v>
      </c>
      <c r="R30">
        <f t="shared" ca="1" si="1"/>
        <v>0.27564499999999997</v>
      </c>
      <c r="S30">
        <f t="shared" ca="1" si="1"/>
        <v>0.72423099999999996</v>
      </c>
      <c r="T30">
        <f t="shared" ca="1" si="2"/>
        <v>1</v>
      </c>
      <c r="U30">
        <f t="shared" ca="1" si="6"/>
        <v>0</v>
      </c>
      <c r="V30">
        <f t="shared" ca="1" si="6"/>
        <v>0</v>
      </c>
    </row>
    <row r="31" spans="2:22">
      <c r="B31" s="1" t="s">
        <v>21</v>
      </c>
      <c r="C31" t="s">
        <v>22</v>
      </c>
      <c r="D31" t="s">
        <v>684</v>
      </c>
      <c r="G31">
        <f>G30+4</f>
        <v>102</v>
      </c>
      <c r="H31">
        <f t="shared" si="3"/>
        <v>29</v>
      </c>
      <c r="I31" t="str" cm="1">
        <f t="array" aca="1" ref="I31" ca="1">RIGHT(INDIRECT("B"&amp;G31),9)</f>
        <v xml:space="preserve"> 0.275645</v>
      </c>
      <c r="J31" t="str" cm="1">
        <f t="array" aca="1" ref="J31" ca="1">RIGHT(INDIRECT("D"&amp;G31+1),9)</f>
        <v xml:space="preserve"> 0.724231</v>
      </c>
      <c r="K31" cm="1">
        <f t="array" aca="1" ref="K31" ca="1">INDIRECT("D"&amp;G31+2)</f>
        <v>1</v>
      </c>
      <c r="L31" t="str" cm="1">
        <f t="array" aca="1" ref="L31" ca="1">INDIRECT("E"&amp;G31+2)</f>
        <v xml:space="preserve"> 'kcw']</v>
      </c>
      <c r="P31">
        <f t="shared" si="0"/>
        <v>29</v>
      </c>
      <c r="Q31" s="6" t="str">
        <f t="shared" ca="1" si="4"/>
        <v>kcw</v>
      </c>
      <c r="R31">
        <f t="shared" ca="1" si="1"/>
        <v>0.27564499999999997</v>
      </c>
      <c r="S31">
        <f t="shared" ca="1" si="1"/>
        <v>0.72423099999999996</v>
      </c>
      <c r="T31">
        <f t="shared" ca="1" si="2"/>
        <v>1</v>
      </c>
      <c r="U31">
        <f t="shared" ca="1" si="6"/>
        <v>0</v>
      </c>
      <c r="V31">
        <f t="shared" ca="1" si="6"/>
        <v>0</v>
      </c>
    </row>
    <row r="32" spans="2:22">
      <c r="B32" s="1" t="s">
        <v>24</v>
      </c>
      <c r="C32" t="s">
        <v>22</v>
      </c>
      <c r="D32">
        <v>-1</v>
      </c>
      <c r="E32" t="s">
        <v>78</v>
      </c>
      <c r="G32">
        <f>G31+3</f>
        <v>105</v>
      </c>
      <c r="H32">
        <f t="shared" si="3"/>
        <v>30</v>
      </c>
      <c r="I32" t="str" cm="1">
        <f t="array" aca="1" ref="I32" ca="1">RIGHT(INDIRECT("B"&amp;G32),9)</f>
        <v xml:space="preserve"> 0.275645</v>
      </c>
      <c r="J32" t="str" cm="1">
        <f t="array" aca="1" ref="J32" ca="1">RIGHT(INDIRECT("D"&amp;G32+1),9)</f>
        <v xml:space="preserve"> 0.724231</v>
      </c>
      <c r="K32" cm="1">
        <f t="array" aca="1" ref="K32" ca="1">INDIRECT("D"&amp;G32+2)</f>
        <v>-1</v>
      </c>
      <c r="L32" t="str" cm="1">
        <f t="array" aca="1" ref="L32" ca="1">INDIRECT("B"&amp;G32+3)</f>
        <v xml:space="preserve">        'Aroot']</v>
      </c>
      <c r="P32">
        <f t="shared" si="0"/>
        <v>30</v>
      </c>
      <c r="Q32" s="6" t="str">
        <f t="shared" ca="1" si="4"/>
        <v>Aroot</v>
      </c>
      <c r="R32">
        <f t="shared" ca="1" si="1"/>
        <v>0.27564499999999997</v>
      </c>
      <c r="S32">
        <f t="shared" ca="1" si="1"/>
        <v>0.72423099999999996</v>
      </c>
      <c r="T32">
        <f t="shared" ca="1" si="2"/>
        <v>-1</v>
      </c>
      <c r="U32">
        <f t="shared" ca="1" si="6"/>
        <v>0</v>
      </c>
      <c r="V32">
        <f t="shared" ca="1" si="6"/>
        <v>0</v>
      </c>
    </row>
    <row r="33" spans="2:22">
      <c r="B33" s="1" t="s">
        <v>666</v>
      </c>
      <c r="G33">
        <f>G32+4</f>
        <v>109</v>
      </c>
      <c r="H33">
        <f t="shared" si="3"/>
        <v>31</v>
      </c>
      <c r="I33" t="str" cm="1">
        <f t="array" aca="1" ref="I33" ca="1">RIGHT(INDIRECT("B"&amp;G33),9)</f>
        <v xml:space="preserve"> 0.275645</v>
      </c>
      <c r="J33" t="str" cm="1">
        <f t="array" aca="1" ref="J33" ca="1">RIGHT(INDIRECT("D"&amp;G33+1),9)</f>
        <v xml:space="preserve"> 0.724231</v>
      </c>
      <c r="K33" cm="1">
        <f t="array" aca="1" ref="K33" ca="1">INDIRECT("D"&amp;G33+2)</f>
        <v>-1</v>
      </c>
      <c r="L33" t="str" cm="1">
        <f t="array" aca="1" ref="L33" ca="1">INDIRECT("B"&amp;G33+3)</f>
        <v xml:space="preserve">        'U42']</v>
      </c>
      <c r="P33">
        <f t="shared" si="0"/>
        <v>31</v>
      </c>
      <c r="Q33" s="6" t="str">
        <f t="shared" ca="1" si="4"/>
        <v>U42</v>
      </c>
      <c r="R33">
        <f t="shared" ca="1" si="1"/>
        <v>0.27564499999999997</v>
      </c>
      <c r="S33">
        <f t="shared" ca="1" si="1"/>
        <v>0.72423099999999996</v>
      </c>
      <c r="T33">
        <f t="shared" ca="1" si="2"/>
        <v>-1</v>
      </c>
      <c r="U33">
        <f t="shared" ca="1" si="6"/>
        <v>0</v>
      </c>
      <c r="V33">
        <f t="shared" ca="1" si="6"/>
        <v>0</v>
      </c>
    </row>
    <row r="34" spans="2:22">
      <c r="B34" s="1" t="s">
        <v>21</v>
      </c>
      <c r="C34" t="s">
        <v>22</v>
      </c>
      <c r="D34" t="s">
        <v>684</v>
      </c>
      <c r="G34">
        <f>G33+4</f>
        <v>113</v>
      </c>
      <c r="H34">
        <f t="shared" si="3"/>
        <v>32</v>
      </c>
      <c r="I34" t="str" cm="1">
        <f t="array" aca="1" ref="I34" ca="1">RIGHT(INDIRECT("B"&amp;G34),9)</f>
        <v xml:space="preserve"> 0.495127</v>
      </c>
      <c r="J34" t="str" cm="1">
        <f t="array" aca="1" ref="J34" ca="1">RIGHT(INDIRECT("D"&amp;G34+1),9)</f>
        <v xml:space="preserve"> 0.504749</v>
      </c>
      <c r="K34" cm="1">
        <f t="array" aca="1" ref="K34" ca="1">INDIRECT("D"&amp;G34+2)</f>
        <v>-1</v>
      </c>
      <c r="L34" t="str" cm="1">
        <f t="array" aca="1" ref="L34" ca="1">INDIRECT("B"&amp;G34+3)</f>
        <v xml:space="preserve">        'wmim']</v>
      </c>
      <c r="P34">
        <f t="shared" si="0"/>
        <v>32</v>
      </c>
      <c r="Q34" s="6" t="str">
        <f t="shared" ca="1" si="4"/>
        <v>wmim</v>
      </c>
      <c r="R34">
        <f t="shared" ca="1" si="1"/>
        <v>0.49512699999999998</v>
      </c>
      <c r="S34">
        <f t="shared" ca="1" si="1"/>
        <v>0.504749</v>
      </c>
      <c r="T34">
        <f t="shared" ca="1" si="2"/>
        <v>-1</v>
      </c>
      <c r="U34">
        <f t="shared" ca="1" si="6"/>
        <v>-0.32922300000000004</v>
      </c>
      <c r="V34">
        <f t="shared" ca="1" si="6"/>
        <v>0.108387783729</v>
      </c>
    </row>
    <row r="35" spans="2:22">
      <c r="B35" s="1" t="s">
        <v>24</v>
      </c>
      <c r="C35" t="s">
        <v>22</v>
      </c>
      <c r="D35">
        <v>-1</v>
      </c>
      <c r="E35" t="s">
        <v>44</v>
      </c>
      <c r="G35">
        <f>G34+4</f>
        <v>117</v>
      </c>
      <c r="H35">
        <f t="shared" si="3"/>
        <v>33</v>
      </c>
      <c r="I35" t="str" cm="1">
        <f t="array" aca="1" ref="I35" ca="1">RIGHT(INDIRECT("B"&amp;G35),9)</f>
        <v xml:space="preserve"> 0.495182</v>
      </c>
      <c r="J35" t="str" cm="1">
        <f t="array" aca="1" ref="J35" ca="1">RIGHT(INDIRECT("D"&amp;G35+1),9)</f>
        <v xml:space="preserve"> 0.504692</v>
      </c>
      <c r="K35" cm="1">
        <f t="array" aca="1" ref="K35" ca="1">INDIRECT("D"&amp;G35+2)</f>
        <v>1</v>
      </c>
      <c r="L35" t="str" cm="1">
        <f t="array" aca="1" ref="L35" ca="1">INDIRECT("B"&amp;G35+3)</f>
        <v xml:space="preserve">        'SoilHL']</v>
      </c>
      <c r="P35">
        <f t="shared" si="0"/>
        <v>33</v>
      </c>
      <c r="Q35" s="6" t="str">
        <f t="shared" ca="1" si="4"/>
        <v>SoilHL</v>
      </c>
      <c r="R35">
        <f t="shared" ca="1" si="1"/>
        <v>0.49518200000000001</v>
      </c>
      <c r="S35">
        <f t="shared" ca="1" si="1"/>
        <v>0.50469200000000003</v>
      </c>
      <c r="T35">
        <f t="shared" ca="1" si="2"/>
        <v>1</v>
      </c>
      <c r="U35">
        <f t="shared" ca="1" si="6"/>
        <v>8.2500000000040874E-5</v>
      </c>
      <c r="V35">
        <f t="shared" ca="1" si="6"/>
        <v>-7.0537500000002452E-9</v>
      </c>
    </row>
    <row r="36" spans="2:22">
      <c r="B36" s="1" t="s">
        <v>667</v>
      </c>
      <c r="G36">
        <f>G35+4</f>
        <v>121</v>
      </c>
      <c r="H36">
        <f t="shared" si="3"/>
        <v>34</v>
      </c>
      <c r="I36" t="str" cm="1">
        <f t="array" aca="1" ref="I36" ca="1">RIGHT(INDIRECT("B"&amp;G36),9)</f>
        <v xml:space="preserve"> 0.495182</v>
      </c>
      <c r="J36" t="str" cm="1">
        <f t="array" aca="1" ref="J36" ca="1">RIGHT(INDIRECT("D"&amp;G36+1),9)</f>
        <v xml:space="preserve"> 0.504692</v>
      </c>
      <c r="K36" cm="1">
        <f t="array" aca="1" ref="K36" ca="1">INDIRECT("D"&amp;G36+2)</f>
        <v>1</v>
      </c>
      <c r="L36" t="str" cm="1">
        <f t="array" aca="1" ref="L36" ca="1">INDIRECT("E"&amp;G36+2)</f>
        <v xml:space="preserve"> 'Kn2']</v>
      </c>
      <c r="P36">
        <f t="shared" si="0"/>
        <v>34</v>
      </c>
      <c r="Q36" s="6" t="str">
        <f t="shared" ca="1" si="4"/>
        <v>Kn2</v>
      </c>
      <c r="R36">
        <f t="shared" ca="1" si="1"/>
        <v>0.49518200000000001</v>
      </c>
      <c r="S36">
        <f t="shared" ca="1" si="1"/>
        <v>0.50469200000000003</v>
      </c>
      <c r="T36">
        <f t="shared" ca="1" si="2"/>
        <v>1</v>
      </c>
      <c r="U36">
        <f t="shared" ca="1" si="6"/>
        <v>0</v>
      </c>
      <c r="V36">
        <f t="shared" ca="1" si="6"/>
        <v>0</v>
      </c>
    </row>
    <row r="37" spans="2:22">
      <c r="B37" s="1" t="s">
        <v>21</v>
      </c>
      <c r="C37" t="s">
        <v>22</v>
      </c>
      <c r="D37" t="s">
        <v>685</v>
      </c>
      <c r="G37">
        <f>G36+3</f>
        <v>124</v>
      </c>
      <c r="H37">
        <f t="shared" si="3"/>
        <v>35</v>
      </c>
      <c r="I37" t="str" cm="1">
        <f t="array" aca="1" ref="I37" ca="1">RIGHT(INDIRECT("B"&amp;G37),9)</f>
        <v xml:space="preserve"> 0.495182</v>
      </c>
      <c r="J37" t="str" cm="1">
        <f t="array" aca="1" ref="J37" ca="1">RIGHT(INDIRECT("D"&amp;G37+1),9)</f>
        <v xml:space="preserve"> 0.504692</v>
      </c>
      <c r="K37" cm="1">
        <f t="array" aca="1" ref="K37" ca="1">INDIRECT("D"&amp;G37+2)</f>
        <v>1</v>
      </c>
      <c r="L37" t="str" cm="1">
        <f t="array" aca="1" ref="L37" ca="1">INDIRECT("E"&amp;G37+2)</f>
        <v xml:space="preserve"> 'Ilw']</v>
      </c>
      <c r="P37">
        <f t="shared" si="0"/>
        <v>35</v>
      </c>
      <c r="Q37" s="6" t="str">
        <f t="shared" ca="1" si="4"/>
        <v>Ilw</v>
      </c>
      <c r="R37">
        <f t="shared" ca="1" si="1"/>
        <v>0.49518200000000001</v>
      </c>
      <c r="S37">
        <f t="shared" ca="1" si="1"/>
        <v>0.50469200000000003</v>
      </c>
      <c r="T37">
        <f t="shared" ca="1" si="2"/>
        <v>1</v>
      </c>
      <c r="U37">
        <f t="shared" ref="U37:V52" ca="1" si="7">T37*(R37-R36)/(2/3)</f>
        <v>0</v>
      </c>
      <c r="V37">
        <f t="shared" ca="1" si="7"/>
        <v>0</v>
      </c>
    </row>
    <row r="38" spans="2:22">
      <c r="B38" s="1" t="s">
        <v>24</v>
      </c>
      <c r="C38" t="s">
        <v>22</v>
      </c>
      <c r="D38">
        <v>-1</v>
      </c>
      <c r="G38">
        <f>G37+3</f>
        <v>127</v>
      </c>
      <c r="H38">
        <f t="shared" si="3"/>
        <v>36</v>
      </c>
      <c r="I38" t="str" cm="1">
        <f t="array" aca="1" ref="I38" ca="1">RIGHT(INDIRECT("B"&amp;G38),9)</f>
        <v xml:space="preserve"> 0.487563</v>
      </c>
      <c r="J38" t="str" cm="1">
        <f t="array" aca="1" ref="J38" ca="1">RIGHT(INDIRECT("D"&amp;G38+1),9)</f>
        <v xml:space="preserve"> 0.512311</v>
      </c>
      <c r="K38" cm="1">
        <f t="array" aca="1" ref="K38" ca="1">INDIRECT("D"&amp;G38+2)</f>
        <v>1</v>
      </c>
      <c r="L38" t="str" cm="1">
        <f t="array" aca="1" ref="L38" ca="1">INDIRECT("E"&amp;G38+2)</f>
        <v xml:space="preserve"> 'Kn']</v>
      </c>
      <c r="P38">
        <f t="shared" si="0"/>
        <v>36</v>
      </c>
      <c r="Q38" s="6" t="str">
        <f t="shared" ca="1" si="4"/>
        <v>Kn</v>
      </c>
      <c r="R38">
        <f t="shared" ca="1" si="1"/>
        <v>0.48756300000000002</v>
      </c>
      <c r="S38">
        <f t="shared" ca="1" si="1"/>
        <v>0.51231099999999996</v>
      </c>
      <c r="T38">
        <f t="shared" ca="1" si="2"/>
        <v>1</v>
      </c>
      <c r="U38">
        <f t="shared" ca="1" si="7"/>
        <v>-1.142849999999998E-2</v>
      </c>
      <c r="V38">
        <f t="shared" ca="1" si="7"/>
        <v>-1.3061061224999861E-4</v>
      </c>
    </row>
    <row r="39" spans="2:22">
      <c r="B39" s="1" t="s">
        <v>30</v>
      </c>
      <c r="G39">
        <f>G38+3</f>
        <v>130</v>
      </c>
      <c r="H39">
        <f t="shared" si="3"/>
        <v>37</v>
      </c>
      <c r="I39" t="str" cm="1">
        <f t="array" aca="1" ref="I39" ca="1">RIGHT(INDIRECT("B"&amp;G39),9)</f>
        <v xml:space="preserve"> 0.487563</v>
      </c>
      <c r="J39" t="str" cm="1">
        <f t="array" aca="1" ref="J39" ca="1">RIGHT(INDIRECT("D"&amp;G39+1),9)</f>
        <v xml:space="preserve"> 0.512311</v>
      </c>
      <c r="K39" cm="1">
        <f t="array" aca="1" ref="K39" ca="1">INDIRECT("D"&amp;G39+2)</f>
        <v>1</v>
      </c>
      <c r="L39" t="str" cm="1">
        <f t="array" aca="1" ref="L39" ca="1">INDIRECT("E"&amp;G39+2)</f>
        <v xml:space="preserve"> 'Udx']</v>
      </c>
      <c r="P39">
        <f t="shared" si="0"/>
        <v>37</v>
      </c>
      <c r="Q39" s="6" t="str">
        <f t="shared" ca="1" si="4"/>
        <v>Udx</v>
      </c>
      <c r="R39">
        <f t="shared" ca="1" si="1"/>
        <v>0.48756300000000002</v>
      </c>
      <c r="S39">
        <f t="shared" ca="1" si="1"/>
        <v>0.51231099999999996</v>
      </c>
      <c r="T39">
        <f t="shared" ca="1" si="2"/>
        <v>1</v>
      </c>
      <c r="U39">
        <f t="shared" ca="1" si="7"/>
        <v>0</v>
      </c>
      <c r="V39">
        <f t="shared" ca="1" si="7"/>
        <v>0</v>
      </c>
    </row>
    <row r="40" spans="2:22">
      <c r="B40" s="1" t="s">
        <v>667</v>
      </c>
      <c r="G40">
        <f>G39+3</f>
        <v>133</v>
      </c>
      <c r="H40">
        <f t="shared" si="3"/>
        <v>38</v>
      </c>
      <c r="I40" t="str" cm="1">
        <f t="array" aca="1" ref="I40" ca="1">RIGHT(INDIRECT("B"&amp;G40),9)</f>
        <v xml:space="preserve"> 0.487563</v>
      </c>
      <c r="J40" t="str" cm="1">
        <f t="array" aca="1" ref="J40" ca="1">RIGHT(INDIRECT("D"&amp;G40+1),9)</f>
        <v xml:space="preserve"> 0.512311</v>
      </c>
      <c r="K40" cm="1">
        <f t="array" aca="1" ref="K40" ca="1">INDIRECT("D"&amp;G40+2)</f>
        <v>1</v>
      </c>
      <c r="L40" t="str" cm="1">
        <f t="array" aca="1" ref="L40" ca="1">INDIRECT("B"&amp;G40+3)</f>
        <v xml:space="preserve">        'lamb']</v>
      </c>
      <c r="P40">
        <f t="shared" si="0"/>
        <v>38</v>
      </c>
      <c r="Q40" s="6" t="str">
        <f t="shared" ca="1" si="4"/>
        <v>lamb</v>
      </c>
      <c r="R40">
        <f t="shared" ca="1" si="1"/>
        <v>0.48756300000000002</v>
      </c>
      <c r="S40">
        <f t="shared" ca="1" si="1"/>
        <v>0.51231099999999996</v>
      </c>
      <c r="T40">
        <f t="shared" ca="1" si="2"/>
        <v>1</v>
      </c>
      <c r="U40">
        <f t="shared" ca="1" si="7"/>
        <v>0</v>
      </c>
      <c r="V40">
        <f t="shared" ca="1" si="7"/>
        <v>0</v>
      </c>
    </row>
    <row r="41" spans="2:22">
      <c r="B41" s="1" t="s">
        <v>21</v>
      </c>
      <c r="C41" t="s">
        <v>22</v>
      </c>
      <c r="D41" t="s">
        <v>685</v>
      </c>
      <c r="G41">
        <f>G40+4</f>
        <v>137</v>
      </c>
      <c r="H41">
        <f t="shared" si="3"/>
        <v>39</v>
      </c>
      <c r="I41" t="str" cm="1">
        <f t="array" aca="1" ref="I41" ca="1">RIGHT(INDIRECT("B"&amp;G41),9)</f>
        <v xml:space="preserve">  0.48399</v>
      </c>
      <c r="J41" t="str" cm="1">
        <f t="array" aca="1" ref="J41" ca="1">RIGHT(INDIRECT("D"&amp;G41+1),9)</f>
        <v xml:space="preserve"> 0.515884</v>
      </c>
      <c r="K41" cm="1">
        <f t="array" aca="1" ref="K41" ca="1">INDIRECT("D"&amp;G41+2)</f>
        <v>1</v>
      </c>
      <c r="L41" t="str" cm="1">
        <f t="array" aca="1" ref="L41" ca="1">INDIRECT("B"&amp;G41+3)</f>
        <v xml:space="preserve">        'Emax']</v>
      </c>
      <c r="P41">
        <f t="shared" si="0"/>
        <v>39</v>
      </c>
      <c r="Q41" s="6" t="str">
        <f t="shared" ca="1" si="4"/>
        <v>Emax</v>
      </c>
      <c r="R41">
        <f t="shared" ca="1" si="1"/>
        <v>0.48398999999999998</v>
      </c>
      <c r="S41">
        <f t="shared" ca="1" si="1"/>
        <v>0.51588400000000001</v>
      </c>
      <c r="T41">
        <f t="shared" ca="1" si="2"/>
        <v>1</v>
      </c>
      <c r="U41">
        <f t="shared" ca="1" si="7"/>
        <v>-5.3595000000000725E-3</v>
      </c>
      <c r="V41">
        <f t="shared" ca="1" si="7"/>
        <v>-2.8724240250000776E-5</v>
      </c>
    </row>
    <row r="42" spans="2:22">
      <c r="B42" s="1" t="s">
        <v>24</v>
      </c>
      <c r="C42" t="s">
        <v>22</v>
      </c>
      <c r="D42">
        <v>1</v>
      </c>
      <c r="G42">
        <f>G41+4</f>
        <v>141</v>
      </c>
      <c r="H42">
        <f t="shared" si="3"/>
        <v>40</v>
      </c>
      <c r="I42" t="str" cm="1">
        <f t="array" aca="1" ref="I42" ca="1">RIGHT(INDIRECT("B"&amp;G42),9)</f>
        <v xml:space="preserve">  0.48399</v>
      </c>
      <c r="J42" t="str" cm="1">
        <f t="array" aca="1" ref="J42" ca="1">RIGHT(INDIRECT("D"&amp;G42+1),9)</f>
        <v xml:space="preserve"> 0.515884</v>
      </c>
      <c r="K42" cm="1">
        <f t="array" aca="1" ref="K42" ca="1">INDIRECT("D"&amp;G42+2)</f>
        <v>-1</v>
      </c>
      <c r="L42" t="str" cm="1">
        <f t="array" aca="1" ref="L42" ca="1">INDIRECT("B"&amp;G42+3)</f>
        <v xml:space="preserve">        'kxw']</v>
      </c>
      <c r="P42">
        <f t="shared" si="0"/>
        <v>40</v>
      </c>
      <c r="Q42" s="6" t="str">
        <f t="shared" ca="1" si="4"/>
        <v>kxw</v>
      </c>
      <c r="R42">
        <f t="shared" ca="1" si="1"/>
        <v>0.48398999999999998</v>
      </c>
      <c r="S42">
        <f t="shared" ca="1" si="1"/>
        <v>0.51588400000000001</v>
      </c>
      <c r="T42">
        <f t="shared" ca="1" si="2"/>
        <v>-1</v>
      </c>
      <c r="U42">
        <f t="shared" ca="1" si="7"/>
        <v>0</v>
      </c>
      <c r="V42">
        <f t="shared" ca="1" si="7"/>
        <v>0</v>
      </c>
    </row>
    <row r="43" spans="2:22">
      <c r="B43" s="1" t="s">
        <v>53</v>
      </c>
      <c r="G43">
        <f>G42+4</f>
        <v>145</v>
      </c>
      <c r="H43">
        <f t="shared" si="3"/>
        <v>41</v>
      </c>
      <c r="I43" t="str" cm="1">
        <f t="array" aca="1" ref="I43" ca="1">RIGHT(INDIRECT("B"&amp;G43),9)</f>
        <v xml:space="preserve"> 0.524684</v>
      </c>
      <c r="J43" t="str" cm="1">
        <f t="array" aca="1" ref="J43" ca="1">RIGHT(INDIRECT("D"&amp;G43+1),9)</f>
        <v xml:space="preserve"> 0.474915</v>
      </c>
      <c r="K43" cm="1">
        <f t="array" aca="1" ref="K43" ca="1">INDIRECT("D"&amp;G43+2)</f>
        <v>1</v>
      </c>
      <c r="L43" t="str" cm="1">
        <f t="array" aca="1" ref="L43" ca="1">INDIRECT("E"&amp;G43+2)</f>
        <v xml:space="preserve"> 'Ea']</v>
      </c>
      <c r="P43">
        <f t="shared" si="0"/>
        <v>41</v>
      </c>
      <c r="Q43" s="6" t="str">
        <f t="shared" ca="1" si="4"/>
        <v>Ea</v>
      </c>
      <c r="R43">
        <f t="shared" ca="1" si="1"/>
        <v>0.52468400000000004</v>
      </c>
      <c r="S43">
        <f t="shared" ca="1" si="1"/>
        <v>0.47491499999999998</v>
      </c>
      <c r="T43">
        <f t="shared" ca="1" si="2"/>
        <v>1</v>
      </c>
      <c r="U43">
        <f t="shared" ca="1" si="7"/>
        <v>6.1041000000000095E-2</v>
      </c>
      <c r="V43">
        <f t="shared" ca="1" si="7"/>
        <v>-3.7511830935000093E-3</v>
      </c>
    </row>
    <row r="44" spans="2:22">
      <c r="B44" s="1" t="s">
        <v>667</v>
      </c>
      <c r="G44">
        <f>G43+3</f>
        <v>148</v>
      </c>
      <c r="H44">
        <f t="shared" si="3"/>
        <v>42</v>
      </c>
      <c r="I44" t="str" cm="1">
        <f t="array" aca="1" ref="I44" ca="1">RIGHT(INDIRECT("B"&amp;G44),9)</f>
        <v xml:space="preserve"> 0.541052</v>
      </c>
      <c r="J44" t="str" cm="1">
        <f t="array" aca="1" ref="J44" ca="1">RIGHT(INDIRECT("D"&amp;G44+1),9)</f>
        <v xml:space="preserve"> 0.458557</v>
      </c>
      <c r="K44" cm="1">
        <f t="array" aca="1" ref="K44" ca="1">INDIRECT("D"&amp;G44+2)</f>
        <v>1</v>
      </c>
      <c r="L44" t="str" cm="1">
        <f t="array" aca="1" ref="L44" ca="1">INDIRECT("B"&amp;G44+3)</f>
        <v xml:space="preserve">        'alpha']</v>
      </c>
      <c r="P44">
        <f t="shared" si="0"/>
        <v>42</v>
      </c>
      <c r="Q44" s="6" t="str">
        <f t="shared" ca="1" si="4"/>
        <v>alpha</v>
      </c>
      <c r="R44">
        <f t="shared" ca="1" si="1"/>
        <v>0.54105199999999998</v>
      </c>
      <c r="S44">
        <f t="shared" ca="1" si="1"/>
        <v>0.45855699999999999</v>
      </c>
      <c r="T44">
        <f t="shared" ca="1" si="2"/>
        <v>1</v>
      </c>
      <c r="U44">
        <f t="shared" ca="1" si="7"/>
        <v>2.4551999999999907E-2</v>
      </c>
      <c r="V44">
        <f t="shared" ca="1" si="7"/>
        <v>-6.0243242399999719E-4</v>
      </c>
    </row>
    <row r="45" spans="2:22">
      <c r="B45" s="1" t="s">
        <v>21</v>
      </c>
      <c r="C45" t="s">
        <v>22</v>
      </c>
      <c r="D45" t="s">
        <v>685</v>
      </c>
      <c r="G45">
        <f>G44+4</f>
        <v>152</v>
      </c>
      <c r="H45">
        <f t="shared" ref="H45:H46" si="8">1+H44</f>
        <v>43</v>
      </c>
      <c r="I45" t="str" cm="1">
        <f t="array" aca="1" ref="I45" ca="1">RIGHT(INDIRECT("B"&amp;G45),9)</f>
        <v xml:space="preserve"> 0.541229</v>
      </c>
      <c r="J45" t="str" cm="1">
        <f t="array" aca="1" ref="J45" ca="1">RIGHT(INDIRECT("D"&amp;G45+1),9)</f>
        <v xml:space="preserve">  0.45838</v>
      </c>
      <c r="K45" cm="1">
        <f t="array" aca="1" ref="K45" ca="1">INDIRECT("D"&amp;G45+2)</f>
        <v>-1</v>
      </c>
      <c r="L45" t="str" cm="1">
        <f t="array" aca="1" ref="L45" ca="1">INDIRECT("E"&amp;G45+2)</f>
        <v xml:space="preserve"> 'Ew']</v>
      </c>
      <c r="P45">
        <f t="shared" si="0"/>
        <v>43</v>
      </c>
      <c r="Q45" s="6" t="str">
        <f t="shared" ca="1" si="4"/>
        <v>Ew</v>
      </c>
      <c r="R45">
        <f t="shared" ca="1" si="1"/>
        <v>0.54122899999999996</v>
      </c>
      <c r="S45">
        <f t="shared" ca="1" si="1"/>
        <v>0.45838000000000001</v>
      </c>
      <c r="T45">
        <f t="shared" ca="1" si="2"/>
        <v>-1</v>
      </c>
      <c r="U45">
        <f t="shared" ca="1" si="7"/>
        <v>-2.6549999999997409E-4</v>
      </c>
      <c r="V45">
        <f t="shared" ca="1" si="7"/>
        <v>7.0490249999986247E-8</v>
      </c>
    </row>
    <row r="46" spans="2:22">
      <c r="B46" s="1" t="s">
        <v>24</v>
      </c>
      <c r="C46" t="s">
        <v>22</v>
      </c>
      <c r="D46">
        <v>1</v>
      </c>
      <c r="E46" t="s">
        <v>68</v>
      </c>
      <c r="G46">
        <f>G45+3</f>
        <v>155</v>
      </c>
      <c r="H46">
        <f t="shared" si="8"/>
        <v>44</v>
      </c>
      <c r="I46" t="str" cm="1">
        <f t="array" aca="1" ref="I46" ca="1">RIGHT(INDIRECT("B"&amp;G46),9)</f>
        <v xml:space="preserve"> 0.545731</v>
      </c>
      <c r="J46" t="str" cm="1">
        <f t="array" aca="1" ref="J46" ca="1">RIGHT(INDIRECT("D"&amp;G46+1),9)</f>
        <v xml:space="preserve"> 0.453881</v>
      </c>
      <c r="K46" cm="1">
        <f t="array" aca="1" ref="K46" ca="1">INDIRECT("D"&amp;G46+2)</f>
        <v>-1</v>
      </c>
      <c r="L46" t="str" cm="1">
        <f t="array" aca="1" ref="L46" ca="1">INDIRECT("E"&amp;G46+2)</f>
        <v xml:space="preserve"> 'Cs']</v>
      </c>
      <c r="P46">
        <f t="shared" si="0"/>
        <v>44</v>
      </c>
      <c r="Q46" s="6" t="str">
        <f t="shared" ca="1" si="4"/>
        <v>Cs</v>
      </c>
      <c r="R46">
        <f t="shared" ca="1" si="1"/>
        <v>0.54573099999999997</v>
      </c>
      <c r="S46">
        <f t="shared" ca="1" si="1"/>
        <v>0.45388099999999998</v>
      </c>
      <c r="T46">
        <f t="shared" ca="1" si="2"/>
        <v>-1</v>
      </c>
      <c r="U46">
        <f t="shared" ca="1" si="7"/>
        <v>-6.753000000000009E-3</v>
      </c>
      <c r="V46">
        <f t="shared" ca="1" si="7"/>
        <v>4.557262050000037E-5</v>
      </c>
    </row>
    <row r="47" spans="2:22">
      <c r="B47" s="1" t="s">
        <v>667</v>
      </c>
      <c r="G47">
        <f>G46+3</f>
        <v>158</v>
      </c>
      <c r="H47">
        <f t="shared" ref="H47:H48" si="9">1+H46</f>
        <v>45</v>
      </c>
      <c r="I47" t="str" cm="1">
        <f t="array" aca="1" ref="I47" ca="1">RIGHT(INDIRECT("B"&amp;G47),9)</f>
        <v xml:space="preserve"> 0.545731</v>
      </c>
      <c r="J47" t="str" cm="1">
        <f t="array" aca="1" ref="J47" ca="1">RIGHT(INDIRECT("D"&amp;G47+1),9)</f>
        <v xml:space="preserve"> 0.453881</v>
      </c>
      <c r="K47" cm="1">
        <f t="array" aca="1" ref="K47" ca="1">INDIRECT("D"&amp;G47+2)</f>
        <v>1</v>
      </c>
      <c r="L47" t="str" cm="1">
        <f t="array" aca="1" ref="L47" ca="1">INDIRECT("B"&amp;G47+3)</f>
        <v xml:space="preserve">        'VFrootbody']</v>
      </c>
      <c r="P47">
        <f t="shared" si="0"/>
        <v>45</v>
      </c>
      <c r="Q47" s="6" t="str">
        <f t="shared" ca="1" si="4"/>
        <v>VFrootbody</v>
      </c>
      <c r="R47">
        <f t="shared" ca="1" si="1"/>
        <v>0.54573099999999997</v>
      </c>
      <c r="S47">
        <f t="shared" ca="1" si="1"/>
        <v>0.45388099999999998</v>
      </c>
      <c r="T47">
        <f t="shared" ca="1" si="2"/>
        <v>1</v>
      </c>
      <c r="U47">
        <f t="shared" ca="1" si="7"/>
        <v>0</v>
      </c>
      <c r="V47">
        <f t="shared" ca="1" si="7"/>
        <v>0</v>
      </c>
    </row>
    <row r="48" spans="2:22">
      <c r="B48" s="1" t="s">
        <v>21</v>
      </c>
      <c r="C48" t="s">
        <v>22</v>
      </c>
      <c r="D48" t="s">
        <v>685</v>
      </c>
      <c r="G48">
        <f>G47+4</f>
        <v>162</v>
      </c>
      <c r="H48">
        <f t="shared" si="9"/>
        <v>46</v>
      </c>
      <c r="I48" t="str" cm="1">
        <f t="array" aca="1" ref="I48" ca="1">RIGHT(INDIRECT("B"&amp;G48),9)</f>
        <v xml:space="preserve"> 0.545731</v>
      </c>
      <c r="J48" t="str" cm="1">
        <f t="array" aca="1" ref="J48" ca="1">RIGHT(INDIRECT("D"&amp;G48+1),9)</f>
        <v xml:space="preserve"> 0.453881</v>
      </c>
      <c r="K48" cm="1">
        <f t="array" aca="1" ref="K48" ca="1">INDIRECT("D"&amp;G48+2)</f>
        <v>1</v>
      </c>
      <c r="L48" t="str" cm="1">
        <f t="array" aca="1" ref="L48" ca="1">INDIRECT("B"&amp;G48+3)</f>
        <v xml:space="preserve">        'EaAir']</v>
      </c>
      <c r="P48">
        <f t="shared" si="0"/>
        <v>46</v>
      </c>
      <c r="Q48" s="6" t="str">
        <f t="shared" ca="1" si="4"/>
        <v>EaAir</v>
      </c>
      <c r="R48">
        <f t="shared" ca="1" si="1"/>
        <v>0.54573099999999997</v>
      </c>
      <c r="S48">
        <f t="shared" ca="1" si="1"/>
        <v>0.45388099999999998</v>
      </c>
      <c r="T48">
        <f t="shared" ca="1" si="2"/>
        <v>1</v>
      </c>
      <c r="U48">
        <f t="shared" ca="1" si="7"/>
        <v>0</v>
      </c>
      <c r="V48">
        <f t="shared" ca="1" si="7"/>
        <v>0</v>
      </c>
    </row>
    <row r="49" spans="2:22">
      <c r="B49" s="1" t="s">
        <v>24</v>
      </c>
      <c r="C49" t="s">
        <v>22</v>
      </c>
      <c r="D49">
        <v>-1</v>
      </c>
      <c r="G49">
        <f>G48+4</f>
        <v>166</v>
      </c>
      <c r="H49">
        <f t="shared" ref="H49:H52" si="10">1+H48</f>
        <v>47</v>
      </c>
      <c r="I49" t="str" cm="1">
        <f t="array" aca="1" ref="I49" ca="1">RIGHT(INDIRECT("B"&amp;G49),9)</f>
        <v xml:space="preserve"> 0.427152</v>
      </c>
      <c r="J49" t="str" cm="1">
        <f t="array" aca="1" ref="J49" ca="1">RIGHT(INDIRECT("D"&amp;G49+1),9)</f>
        <v xml:space="preserve"> 0.572367</v>
      </c>
      <c r="K49" cm="1">
        <f t="array" aca="1" ref="K49" ca="1">INDIRECT("D"&amp;G49+2)</f>
        <v>1</v>
      </c>
      <c r="L49" t="str" cm="1">
        <f t="array" aca="1" ref="L49" ca="1">INDIRECT("B"&amp;G49+3)</f>
        <v xml:space="preserve">        'AF_soil']</v>
      </c>
      <c r="P49">
        <f t="shared" si="0"/>
        <v>47</v>
      </c>
      <c r="Q49" s="6" t="str">
        <f t="shared" ca="1" si="4"/>
        <v>AF_soil</v>
      </c>
      <c r="R49">
        <f t="shared" ca="1" si="1"/>
        <v>0.42715199999999998</v>
      </c>
      <c r="S49">
        <f t="shared" ca="1" si="1"/>
        <v>0.57236699999999996</v>
      </c>
      <c r="T49">
        <f t="shared" ca="1" si="2"/>
        <v>1</v>
      </c>
      <c r="U49">
        <f t="shared" ca="1" si="7"/>
        <v>-0.17786849999999998</v>
      </c>
      <c r="V49">
        <f t="shared" ca="1" si="7"/>
        <v>-3.1612390636499996E-2</v>
      </c>
    </row>
    <row r="50" spans="2:22">
      <c r="B50" s="1" t="s">
        <v>90</v>
      </c>
      <c r="G50">
        <f>G49+4</f>
        <v>170</v>
      </c>
      <c r="H50">
        <f t="shared" si="10"/>
        <v>48</v>
      </c>
      <c r="I50" t="str" cm="1">
        <f t="array" aca="1" ref="I50" ca="1">RIGHT(INDIRECT("B"&amp;G50),9)</f>
        <v xml:space="preserve"> 0.427152</v>
      </c>
      <c r="J50" t="str" cm="1">
        <f t="array" aca="1" ref="J50" ca="1">RIGHT(INDIRECT("D"&amp;G50+1),9)</f>
        <v xml:space="preserve"> 0.572367</v>
      </c>
      <c r="K50" cm="1">
        <f t="array" aca="1" ref="K50" ca="1">INDIRECT("D"&amp;G50+2)</f>
        <v>1</v>
      </c>
      <c r="L50" t="str" cm="1">
        <f t="array" aca="1" ref="L50" ca="1">INDIRECT("B"&amp;G50+3)</f>
        <v xml:space="preserve">        'k_sg']</v>
      </c>
      <c r="P50">
        <f t="shared" si="0"/>
        <v>48</v>
      </c>
      <c r="Q50" s="6" t="str">
        <f t="shared" ca="1" si="4"/>
        <v>k_sg</v>
      </c>
      <c r="R50">
        <f t="shared" ca="1" si="1"/>
        <v>0.42715199999999998</v>
      </c>
      <c r="S50">
        <f t="shared" ca="1" si="1"/>
        <v>0.57236699999999996</v>
      </c>
      <c r="T50">
        <f t="shared" ca="1" si="2"/>
        <v>1</v>
      </c>
      <c r="U50">
        <f t="shared" ca="1" si="7"/>
        <v>0</v>
      </c>
      <c r="V50">
        <f t="shared" ca="1" si="7"/>
        <v>0</v>
      </c>
    </row>
    <row r="51" spans="2:22">
      <c r="B51" s="1" t="s">
        <v>667</v>
      </c>
      <c r="G51">
        <f>G50+4</f>
        <v>174</v>
      </c>
      <c r="H51">
        <f t="shared" si="10"/>
        <v>49</v>
      </c>
      <c r="I51" t="str" cm="1">
        <f t="array" aca="1" ref="I51" ca="1">RIGHT(INDIRECT("B"&amp;G51),9)</f>
        <v xml:space="preserve"> 0.427152</v>
      </c>
      <c r="J51" t="str" cm="1">
        <f t="array" aca="1" ref="J51" ca="1">RIGHT(INDIRECT("D"&amp;G51+1),9)</f>
        <v xml:space="preserve"> 0.572367</v>
      </c>
      <c r="K51" cm="1">
        <f t="array" aca="1" ref="K51" ca="1">INDIRECT("D"&amp;G51+2)</f>
        <v>-1</v>
      </c>
      <c r="L51" t="str" cm="1">
        <f t="array" aca="1" ref="L51" ca="1">INDIRECT("E"&amp;G51+2)</f>
        <v xml:space="preserve"> 'Ks']</v>
      </c>
      <c r="P51">
        <f t="shared" si="0"/>
        <v>49</v>
      </c>
      <c r="Q51" s="6" t="str">
        <f t="shared" ca="1" si="4"/>
        <v>Ks</v>
      </c>
      <c r="R51">
        <f t="shared" ca="1" si="1"/>
        <v>0.42715199999999998</v>
      </c>
      <c r="S51">
        <f t="shared" ca="1" si="1"/>
        <v>0.57236699999999996</v>
      </c>
      <c r="T51">
        <f t="shared" ca="1" si="2"/>
        <v>-1</v>
      </c>
      <c r="U51">
        <f t="shared" ca="1" si="7"/>
        <v>0</v>
      </c>
      <c r="V51">
        <f t="shared" ca="1" si="7"/>
        <v>0</v>
      </c>
    </row>
    <row r="52" spans="2:22">
      <c r="B52" s="1" t="s">
        <v>21</v>
      </c>
      <c r="C52" t="s">
        <v>22</v>
      </c>
      <c r="D52" t="s">
        <v>685</v>
      </c>
      <c r="G52">
        <f>G51+3</f>
        <v>177</v>
      </c>
      <c r="H52">
        <f t="shared" si="10"/>
        <v>50</v>
      </c>
      <c r="I52" t="str" cm="1">
        <f t="array" aca="1" ref="I52" ca="1">RIGHT(INDIRECT("B"&amp;G52),9)</f>
        <v xml:space="preserve"> 0.427152</v>
      </c>
      <c r="J52" t="str" cm="1">
        <f t="array" aca="1" ref="J52" ca="1">RIGHT(INDIRECT("D"&amp;G52+1),9)</f>
        <v xml:space="preserve"> 0.572367</v>
      </c>
      <c r="K52" cm="1">
        <f t="array" aca="1" ref="K52" ca="1">INDIRECT("D"&amp;G52+2)</f>
        <v>1</v>
      </c>
      <c r="L52" t="str" cm="1">
        <f t="array" aca="1" ref="L52" ca="1">INDIRECT("B"&amp;G52+3)</f>
        <v xml:space="preserve">        'AirOHRateConst']</v>
      </c>
      <c r="P52">
        <f t="shared" si="0"/>
        <v>50</v>
      </c>
      <c r="Q52" s="6" t="str">
        <f t="shared" ca="1" si="4"/>
        <v>AirOHRateConst</v>
      </c>
      <c r="R52">
        <f t="shared" ca="1" si="1"/>
        <v>0.42715199999999998</v>
      </c>
      <c r="S52">
        <f t="shared" ca="1" si="1"/>
        <v>0.57236699999999996</v>
      </c>
      <c r="T52">
        <f t="shared" ca="1" si="2"/>
        <v>1</v>
      </c>
      <c r="U52">
        <f t="shared" ca="1" si="7"/>
        <v>0</v>
      </c>
      <c r="V52">
        <f t="shared" ca="1" si="7"/>
        <v>0</v>
      </c>
    </row>
    <row r="53" spans="2:22">
      <c r="B53" s="1" t="s">
        <v>24</v>
      </c>
      <c r="C53" t="s">
        <v>22</v>
      </c>
      <c r="D53">
        <v>-1</v>
      </c>
      <c r="G53">
        <f>G52+4</f>
        <v>181</v>
      </c>
      <c r="H53">
        <f t="shared" ref="H53" si="11">1+H52</f>
        <v>51</v>
      </c>
      <c r="I53" t="str" cm="1">
        <f t="array" aca="1" ref="I53" ca="1">RIGHT(INDIRECT("B"&amp;G53),9)</f>
        <v xml:space="preserve"> 0.427152</v>
      </c>
      <c r="J53" t="str" cm="1">
        <f t="array" aca="1" ref="J53" ca="1">RIGHT(INDIRECT("D"&amp;G53+1),9)</f>
        <v xml:space="preserve"> 0.572367</v>
      </c>
      <c r="K53" cm="1">
        <f t="array" aca="1" ref="K53" ca="1">INDIRECT("D"&amp;G53+2)</f>
        <v>1</v>
      </c>
      <c r="L53" t="str" cm="1">
        <f t="array" aca="1" ref="L53" ca="1">INDIRECT("B"&amp;G53+3)</f>
        <v xml:space="preserve">        'k_rd']</v>
      </c>
      <c r="P53">
        <f t="shared" si="0"/>
        <v>51</v>
      </c>
      <c r="Q53" s="6" t="str">
        <f t="shared" ca="1" si="4"/>
        <v>k_rd</v>
      </c>
      <c r="R53">
        <f t="shared" ca="1" si="1"/>
        <v>0.42715199999999998</v>
      </c>
      <c r="S53">
        <f t="shared" ca="1" si="1"/>
        <v>0.57236699999999996</v>
      </c>
      <c r="T53">
        <f t="shared" ca="1" si="2"/>
        <v>1</v>
      </c>
      <c r="U53">
        <f t="shared" ref="U53:V59" ca="1" si="12">T53*(R53-R52)/(2/3)</f>
        <v>0</v>
      </c>
      <c r="V53">
        <f t="shared" ca="1" si="12"/>
        <v>0</v>
      </c>
    </row>
    <row r="54" spans="2:22">
      <c r="B54" s="1" t="s">
        <v>79</v>
      </c>
      <c r="G54">
        <f>G53+4</f>
        <v>185</v>
      </c>
      <c r="H54">
        <f t="shared" ref="H54:H55" si="13">1+H53</f>
        <v>52</v>
      </c>
      <c r="I54" t="str" cm="1">
        <f t="array" aca="1" ref="I54" ca="1">RIGHT(INDIRECT("B"&amp;G54),9)</f>
        <v xml:space="preserve"> 0.427152</v>
      </c>
      <c r="J54" t="str" cm="1">
        <f t="array" aca="1" ref="J54" ca="1">RIGHT(INDIRECT("D"&amp;G54+1),9)</f>
        <v xml:space="preserve"> 0.572367</v>
      </c>
      <c r="K54" cm="1">
        <f t="array" aca="1" ref="K54" ca="1">INDIRECT("D"&amp;G54+2)</f>
        <v>1</v>
      </c>
      <c r="L54" t="str" cm="1">
        <f t="array" aca="1" ref="L54" ca="1">INDIRECT("E"&amp;G54+2)</f>
        <v xml:space="preserve"> 'kmw']</v>
      </c>
      <c r="P54">
        <f t="shared" si="0"/>
        <v>52</v>
      </c>
      <c r="Q54" s="6" t="str">
        <f t="shared" ca="1" si="4"/>
        <v>kmw</v>
      </c>
      <c r="R54">
        <f t="shared" ca="1" si="1"/>
        <v>0.42715199999999998</v>
      </c>
      <c r="S54">
        <f t="shared" ca="1" si="1"/>
        <v>0.57236699999999996</v>
      </c>
      <c r="T54">
        <f t="shared" ca="1" si="2"/>
        <v>1</v>
      </c>
      <c r="U54">
        <f t="shared" ca="1" si="12"/>
        <v>0</v>
      </c>
      <c r="V54">
        <f t="shared" ca="1" si="12"/>
        <v>0</v>
      </c>
    </row>
    <row r="55" spans="2:22">
      <c r="B55" s="1" t="s">
        <v>667</v>
      </c>
      <c r="G55">
        <f>G54+3</f>
        <v>188</v>
      </c>
      <c r="H55">
        <f t="shared" si="13"/>
        <v>53</v>
      </c>
      <c r="I55" t="str" cm="1">
        <f t="array" aca="1" ref="I55" ca="1">RIGHT(INDIRECT("B"&amp;G55),9)</f>
        <v xml:space="preserve"> 0.427152</v>
      </c>
      <c r="J55" t="str" cm="1">
        <f t="array" aca="1" ref="J55" ca="1">RIGHT(INDIRECT("D"&amp;G55+1),9)</f>
        <v xml:space="preserve"> 0.572367</v>
      </c>
      <c r="K55" cm="1">
        <f t="array" aca="1" ref="K55" ca="1">INDIRECT("D"&amp;G55+2)</f>
        <v>1</v>
      </c>
      <c r="L55" t="str" cm="1">
        <f t="array" aca="1" ref="L55" ca="1">INDIRECT("E"&amp;G55+2)</f>
        <v xml:space="preserve"> 'kma']</v>
      </c>
      <c r="P55">
        <f t="shared" si="0"/>
        <v>53</v>
      </c>
      <c r="Q55" s="6" t="str">
        <f t="shared" ca="1" si="4"/>
        <v>kma</v>
      </c>
      <c r="R55">
        <f t="shared" ca="1" si="1"/>
        <v>0.42715199999999998</v>
      </c>
      <c r="S55">
        <f t="shared" ca="1" si="1"/>
        <v>0.57236699999999996</v>
      </c>
      <c r="T55">
        <f t="shared" ca="1" si="2"/>
        <v>1</v>
      </c>
      <c r="U55">
        <f t="shared" ca="1" si="12"/>
        <v>0</v>
      </c>
      <c r="V55">
        <f t="shared" ca="1" si="12"/>
        <v>0</v>
      </c>
    </row>
    <row r="56" spans="2:22">
      <c r="B56" s="1" t="s">
        <v>21</v>
      </c>
      <c r="C56" t="s">
        <v>22</v>
      </c>
      <c r="D56" t="s">
        <v>685</v>
      </c>
      <c r="G56">
        <f>G55+3</f>
        <v>191</v>
      </c>
      <c r="H56">
        <f t="shared" ref="H56:H57" si="14">1+H55</f>
        <v>54</v>
      </c>
      <c r="I56" t="str" cm="1">
        <f t="array" aca="1" ref="I56" ca="1">RIGHT(INDIRECT("B"&amp;G56),9)</f>
        <v xml:space="preserve"> 0.545731</v>
      </c>
      <c r="J56" t="str" cm="1">
        <f t="array" aca="1" ref="J56" ca="1">RIGHT(INDIRECT("D"&amp;G56+1),9)</f>
        <v xml:space="preserve"> 0.453881</v>
      </c>
      <c r="K56" cm="1">
        <f t="array" aca="1" ref="K56" ca="1">INDIRECT("D"&amp;G56+2)</f>
        <v>1</v>
      </c>
      <c r="L56" t="str" cm="1">
        <f t="array" aca="1" ref="L56" ca="1">INDIRECT("B"&amp;G56+3)</f>
        <v xml:space="preserve">        'Ymob_immob']</v>
      </c>
      <c r="P56">
        <f t="shared" si="0"/>
        <v>54</v>
      </c>
      <c r="Q56" s="6" t="str">
        <f t="shared" ca="1" si="4"/>
        <v>Ymob_immob</v>
      </c>
      <c r="R56">
        <f t="shared" ca="1" si="1"/>
        <v>0.54573099999999997</v>
      </c>
      <c r="S56">
        <f t="shared" ca="1" si="1"/>
        <v>0.45388099999999998</v>
      </c>
      <c r="T56">
        <f t="shared" ca="1" si="2"/>
        <v>1</v>
      </c>
      <c r="U56">
        <f t="shared" ca="1" si="12"/>
        <v>0.17786849999999998</v>
      </c>
      <c r="V56">
        <f t="shared" ca="1" si="12"/>
        <v>-3.1612390636499996E-2</v>
      </c>
    </row>
    <row r="57" spans="2:22">
      <c r="B57" s="1" t="s">
        <v>24</v>
      </c>
      <c r="C57" t="s">
        <v>22</v>
      </c>
      <c r="D57">
        <v>-1</v>
      </c>
      <c r="G57">
        <f>G56+4</f>
        <v>195</v>
      </c>
      <c r="H57">
        <f t="shared" si="14"/>
        <v>55</v>
      </c>
      <c r="I57" t="str" cm="1">
        <f t="array" aca="1" ref="I57" ca="1">RIGHT(INDIRECT("B"&amp;G57),9)</f>
        <v xml:space="preserve"> 0.545731</v>
      </c>
      <c r="J57" t="str" cm="1">
        <f t="array" aca="1" ref="J57" ca="1">RIGHT(INDIRECT("D"&amp;G57+1),9)</f>
        <v xml:space="preserve"> 0.453881</v>
      </c>
      <c r="K57" cm="1">
        <f t="array" aca="1" ref="K57" ca="1">INDIRECT("D"&amp;G57+2)</f>
        <v>1</v>
      </c>
      <c r="L57" t="str" cm="1">
        <f t="array" aca="1" ref="L57" ca="1">INDIRECT("B"&amp;G57+3)</f>
        <v xml:space="preserve">        'Ytopsoil']</v>
      </c>
      <c r="P57">
        <f t="shared" si="0"/>
        <v>55</v>
      </c>
      <c r="Q57" s="6" t="str">
        <f t="shared" ca="1" si="4"/>
        <v>Ytopsoil</v>
      </c>
      <c r="R57">
        <f t="shared" ca="1" si="1"/>
        <v>0.54573099999999997</v>
      </c>
      <c r="S57">
        <f t="shared" ca="1" si="1"/>
        <v>0.45388099999999998</v>
      </c>
      <c r="T57">
        <f t="shared" ca="1" si="2"/>
        <v>1</v>
      </c>
      <c r="U57">
        <f t="shared" ca="1" si="12"/>
        <v>0</v>
      </c>
      <c r="V57">
        <f t="shared" ca="1" si="12"/>
        <v>0</v>
      </c>
    </row>
    <row r="58" spans="2:22">
      <c r="B58" s="1" t="s">
        <v>32</v>
      </c>
      <c r="G58">
        <f>G57+4</f>
        <v>199</v>
      </c>
      <c r="H58">
        <f t="shared" ref="H58:H60" si="15">1+H57</f>
        <v>56</v>
      </c>
      <c r="I58" t="str" cm="1">
        <f t="array" aca="1" ref="I58" ca="1">RIGHT(INDIRECT("B"&amp;G58),9)</f>
        <v xml:space="preserve"> 0.545731</v>
      </c>
      <c r="J58" t="str" cm="1">
        <f t="array" aca="1" ref="J58" ca="1">RIGHT(INDIRECT("D"&amp;G58+1),9)</f>
        <v xml:space="preserve"> 0.453881</v>
      </c>
      <c r="K58" cm="1">
        <f t="array" aca="1" ref="K58" ca="1">INDIRECT("D"&amp;G58+2)</f>
        <v>-1</v>
      </c>
      <c r="L58" t="str" cm="1">
        <f t="array" aca="1" ref="L58" ca="1">INDIRECT("B"&amp;G58+3)</f>
        <v xml:space="preserve">        'Beta']</v>
      </c>
      <c r="P58">
        <f t="shared" si="0"/>
        <v>56</v>
      </c>
      <c r="Q58" s="6" t="str">
        <f t="shared" ca="1" si="4"/>
        <v>Beta</v>
      </c>
      <c r="R58">
        <f t="shared" ca="1" si="1"/>
        <v>0.54573099999999997</v>
      </c>
      <c r="S58">
        <f t="shared" ca="1" si="1"/>
        <v>0.45388099999999998</v>
      </c>
      <c r="T58">
        <f t="shared" ca="1" si="2"/>
        <v>-1</v>
      </c>
      <c r="U58">
        <f t="shared" ca="1" si="12"/>
        <v>0</v>
      </c>
      <c r="V58">
        <f t="shared" ca="1" si="12"/>
        <v>0</v>
      </c>
    </row>
    <row r="59" spans="2:22">
      <c r="B59" s="1" t="s">
        <v>668</v>
      </c>
      <c r="G59">
        <f>G58+4</f>
        <v>203</v>
      </c>
      <c r="H59">
        <f t="shared" si="15"/>
        <v>57</v>
      </c>
      <c r="I59" t="str" cm="1">
        <f t="array" aca="1" ref="I59" ca="1">RIGHT(INDIRECT("B"&amp;G59),9)</f>
        <v xml:space="preserve"> 0.545731</v>
      </c>
      <c r="J59" t="str" cm="1">
        <f t="array" aca="1" ref="J59" ca="1">RIGHT(INDIRECT("D"&amp;G59+1),9)</f>
        <v xml:space="preserve"> 0.453881</v>
      </c>
      <c r="K59" cm="1">
        <f t="array" aca="1" ref="K59" ca="1">INDIRECT("D"&amp;G59+2)</f>
        <v>-1</v>
      </c>
      <c r="L59" t="str" cm="1">
        <f t="array" aca="1" ref="L59" ca="1">INDIRECT("B"&amp;G59+3)</f>
        <v xml:space="preserve">        'kwe']]</v>
      </c>
      <c r="P59">
        <f t="shared" si="0"/>
        <v>57</v>
      </c>
      <c r="Q59" s="6" t="str">
        <f t="shared" ca="1" si="4"/>
        <v>kwe</v>
      </c>
      <c r="R59">
        <f t="shared" ca="1" si="1"/>
        <v>0.54573099999999997</v>
      </c>
      <c r="S59">
        <f t="shared" ca="1" si="1"/>
        <v>0.45388099999999998</v>
      </c>
      <c r="T59">
        <f t="shared" ca="1" si="2"/>
        <v>-1</v>
      </c>
      <c r="U59">
        <f t="shared" ca="1" si="12"/>
        <v>0</v>
      </c>
      <c r="V59">
        <f t="shared" ca="1" si="12"/>
        <v>0</v>
      </c>
    </row>
    <row r="60" spans="2:22">
      <c r="B60" s="1" t="s">
        <v>21</v>
      </c>
      <c r="C60" t="s">
        <v>22</v>
      </c>
      <c r="D60" t="s">
        <v>686</v>
      </c>
    </row>
    <row r="61" spans="2:22">
      <c r="B61" s="1" t="s">
        <v>24</v>
      </c>
      <c r="C61" t="s">
        <v>22</v>
      </c>
      <c r="D61">
        <v>1</v>
      </c>
      <c r="E61" t="s">
        <v>34</v>
      </c>
    </row>
    <row r="62" spans="2:22">
      <c r="B62" s="1" t="s">
        <v>668</v>
      </c>
    </row>
    <row r="63" spans="2:22">
      <c r="B63" s="1" t="s">
        <v>21</v>
      </c>
      <c r="C63" t="s">
        <v>22</v>
      </c>
      <c r="D63" t="s">
        <v>686</v>
      </c>
    </row>
    <row r="64" spans="2:22">
      <c r="B64" s="1" t="s">
        <v>24</v>
      </c>
      <c r="C64" t="s">
        <v>22</v>
      </c>
      <c r="D64">
        <v>1</v>
      </c>
      <c r="E64" t="s">
        <v>130</v>
      </c>
    </row>
    <row r="65" spans="2:5">
      <c r="B65" s="1" t="s">
        <v>668</v>
      </c>
    </row>
    <row r="66" spans="2:5">
      <c r="B66" s="1" t="s">
        <v>21</v>
      </c>
      <c r="C66" t="s">
        <v>22</v>
      </c>
      <c r="D66" t="s">
        <v>686</v>
      </c>
    </row>
    <row r="67" spans="2:5">
      <c r="B67" s="1" t="s">
        <v>24</v>
      </c>
      <c r="C67" t="s">
        <v>22</v>
      </c>
      <c r="D67">
        <v>1</v>
      </c>
    </row>
    <row r="68" spans="2:5">
      <c r="B68" s="1" t="s">
        <v>52</v>
      </c>
    </row>
    <row r="69" spans="2:5">
      <c r="B69" s="1" t="s">
        <v>669</v>
      </c>
    </row>
    <row r="70" spans="2:5">
      <c r="B70" s="1" t="s">
        <v>21</v>
      </c>
      <c r="C70" t="s">
        <v>22</v>
      </c>
      <c r="D70" t="s">
        <v>687</v>
      </c>
    </row>
    <row r="71" spans="2:5">
      <c r="B71" s="1" t="s">
        <v>24</v>
      </c>
      <c r="C71" t="s">
        <v>22</v>
      </c>
      <c r="D71">
        <v>1</v>
      </c>
      <c r="E71" t="s">
        <v>95</v>
      </c>
    </row>
    <row r="72" spans="2:5">
      <c r="B72" s="1" t="s">
        <v>669</v>
      </c>
    </row>
    <row r="73" spans="2:5">
      <c r="B73" s="1" t="s">
        <v>21</v>
      </c>
      <c r="C73" t="s">
        <v>22</v>
      </c>
      <c r="D73" t="s">
        <v>687</v>
      </c>
    </row>
    <row r="74" spans="2:5">
      <c r="B74" s="1" t="s">
        <v>24</v>
      </c>
      <c r="C74" t="s">
        <v>22</v>
      </c>
      <c r="D74">
        <v>1</v>
      </c>
    </row>
    <row r="75" spans="2:5">
      <c r="B75" s="1" t="s">
        <v>45</v>
      </c>
    </row>
    <row r="76" spans="2:5">
      <c r="B76" s="1" t="s">
        <v>670</v>
      </c>
    </row>
    <row r="77" spans="2:5">
      <c r="B77" s="1" t="s">
        <v>21</v>
      </c>
      <c r="C77" t="s">
        <v>22</v>
      </c>
      <c r="D77" t="s">
        <v>688</v>
      </c>
    </row>
    <row r="78" spans="2:5">
      <c r="B78" s="1" t="s">
        <v>24</v>
      </c>
      <c r="C78" t="s">
        <v>22</v>
      </c>
      <c r="D78">
        <v>-1</v>
      </c>
    </row>
    <row r="79" spans="2:5">
      <c r="B79" s="1" t="s">
        <v>86</v>
      </c>
    </row>
    <row r="80" spans="2:5">
      <c r="B80" s="1" t="s">
        <v>670</v>
      </c>
    </row>
    <row r="81" spans="2:5">
      <c r="B81" s="1" t="s">
        <v>21</v>
      </c>
      <c r="C81" t="s">
        <v>22</v>
      </c>
      <c r="D81" t="s">
        <v>688</v>
      </c>
    </row>
    <row r="82" spans="2:5">
      <c r="B82" s="1" t="s">
        <v>24</v>
      </c>
      <c r="C82" t="s">
        <v>22</v>
      </c>
      <c r="D82">
        <v>-1</v>
      </c>
    </row>
    <row r="83" spans="2:5">
      <c r="B83" s="1" t="s">
        <v>212</v>
      </c>
    </row>
    <row r="84" spans="2:5">
      <c r="B84" s="1" t="s">
        <v>670</v>
      </c>
    </row>
    <row r="85" spans="2:5">
      <c r="B85" s="1" t="s">
        <v>21</v>
      </c>
      <c r="C85" t="s">
        <v>22</v>
      </c>
      <c r="D85" t="s">
        <v>688</v>
      </c>
    </row>
    <row r="86" spans="2:5">
      <c r="B86" s="1" t="s">
        <v>24</v>
      </c>
      <c r="C86" t="s">
        <v>22</v>
      </c>
      <c r="D86">
        <v>-1</v>
      </c>
      <c r="E86" t="s">
        <v>84</v>
      </c>
    </row>
    <row r="87" spans="2:5">
      <c r="B87" s="1" t="s">
        <v>670</v>
      </c>
    </row>
    <row r="88" spans="2:5">
      <c r="B88" s="1" t="s">
        <v>21</v>
      </c>
      <c r="C88" t="s">
        <v>22</v>
      </c>
      <c r="D88" t="s">
        <v>688</v>
      </c>
    </row>
    <row r="89" spans="2:5">
      <c r="B89" s="1" t="s">
        <v>24</v>
      </c>
      <c r="C89" t="s">
        <v>22</v>
      </c>
      <c r="D89">
        <v>1</v>
      </c>
    </row>
    <row r="90" spans="2:5">
      <c r="B90" s="1" t="s">
        <v>55</v>
      </c>
    </row>
    <row r="91" spans="2:5">
      <c r="B91" s="1" t="s">
        <v>671</v>
      </c>
    </row>
    <row r="92" spans="2:5">
      <c r="B92" s="1" t="s">
        <v>21</v>
      </c>
      <c r="C92" t="s">
        <v>22</v>
      </c>
      <c r="D92" t="s">
        <v>689</v>
      </c>
    </row>
    <row r="93" spans="2:5">
      <c r="B93" s="1" t="s">
        <v>24</v>
      </c>
      <c r="C93" t="s">
        <v>22</v>
      </c>
      <c r="D93">
        <v>1</v>
      </c>
      <c r="E93" t="s">
        <v>62</v>
      </c>
    </row>
    <row r="94" spans="2:5">
      <c r="B94" s="1" t="s">
        <v>671</v>
      </c>
    </row>
    <row r="95" spans="2:5">
      <c r="B95" s="1" t="s">
        <v>21</v>
      </c>
      <c r="C95" t="s">
        <v>22</v>
      </c>
      <c r="D95" t="s">
        <v>689</v>
      </c>
    </row>
    <row r="96" spans="2:5">
      <c r="B96" s="1" t="s">
        <v>24</v>
      </c>
      <c r="C96" t="s">
        <v>22</v>
      </c>
      <c r="D96">
        <v>-1</v>
      </c>
    </row>
    <row r="97" spans="2:5">
      <c r="B97" s="1" t="s">
        <v>28</v>
      </c>
    </row>
    <row r="98" spans="2:5">
      <c r="B98" s="1" t="s">
        <v>671</v>
      </c>
    </row>
    <row r="99" spans="2:5">
      <c r="B99" s="1" t="s">
        <v>21</v>
      </c>
      <c r="C99" t="s">
        <v>22</v>
      </c>
      <c r="D99" t="s">
        <v>689</v>
      </c>
    </row>
    <row r="100" spans="2:5">
      <c r="B100" s="1" t="s">
        <v>24</v>
      </c>
      <c r="C100" t="s">
        <v>22</v>
      </c>
      <c r="D100">
        <v>1</v>
      </c>
    </row>
    <row r="101" spans="2:5">
      <c r="B101" s="1" t="s">
        <v>47</v>
      </c>
    </row>
    <row r="102" spans="2:5">
      <c r="B102" s="1" t="s">
        <v>671</v>
      </c>
    </row>
    <row r="103" spans="2:5">
      <c r="B103" s="1" t="s">
        <v>21</v>
      </c>
      <c r="C103" t="s">
        <v>22</v>
      </c>
      <c r="D103" t="s">
        <v>689</v>
      </c>
    </row>
    <row r="104" spans="2:5">
      <c r="B104" s="1" t="s">
        <v>24</v>
      </c>
      <c r="C104" t="s">
        <v>22</v>
      </c>
      <c r="D104">
        <v>1</v>
      </c>
      <c r="E104" t="s">
        <v>132</v>
      </c>
    </row>
    <row r="105" spans="2:5">
      <c r="B105" s="1" t="s">
        <v>671</v>
      </c>
    </row>
    <row r="106" spans="2:5">
      <c r="B106" s="1" t="s">
        <v>21</v>
      </c>
      <c r="C106" t="s">
        <v>22</v>
      </c>
      <c r="D106" t="s">
        <v>689</v>
      </c>
    </row>
    <row r="107" spans="2:5">
      <c r="B107" s="1" t="s">
        <v>24</v>
      </c>
      <c r="C107" t="s">
        <v>22</v>
      </c>
      <c r="D107">
        <v>-1</v>
      </c>
    </row>
    <row r="108" spans="2:5">
      <c r="B108" s="1" t="s">
        <v>64</v>
      </c>
    </row>
    <row r="109" spans="2:5">
      <c r="B109" s="1" t="s">
        <v>671</v>
      </c>
    </row>
    <row r="110" spans="2:5">
      <c r="B110" s="1" t="s">
        <v>21</v>
      </c>
      <c r="C110" t="s">
        <v>22</v>
      </c>
      <c r="D110" t="s">
        <v>689</v>
      </c>
    </row>
    <row r="111" spans="2:5">
      <c r="B111" s="1" t="s">
        <v>24</v>
      </c>
      <c r="C111" t="s">
        <v>22</v>
      </c>
      <c r="D111">
        <v>-1</v>
      </c>
    </row>
    <row r="112" spans="2:5">
      <c r="B112" s="1" t="s">
        <v>82</v>
      </c>
    </row>
    <row r="113" spans="2:5">
      <c r="B113" s="1" t="s">
        <v>672</v>
      </c>
    </row>
    <row r="114" spans="2:5">
      <c r="B114" s="1" t="s">
        <v>21</v>
      </c>
      <c r="C114" t="s">
        <v>22</v>
      </c>
      <c r="D114" t="s">
        <v>690</v>
      </c>
    </row>
    <row r="115" spans="2:5">
      <c r="B115" s="1" t="s">
        <v>24</v>
      </c>
      <c r="C115" t="s">
        <v>22</v>
      </c>
      <c r="D115">
        <v>-1</v>
      </c>
    </row>
    <row r="116" spans="2:5">
      <c r="B116" s="1" t="s">
        <v>67</v>
      </c>
    </row>
    <row r="117" spans="2:5">
      <c r="B117" s="1" t="s">
        <v>673</v>
      </c>
    </row>
    <row r="118" spans="2:5">
      <c r="B118" s="1" t="s">
        <v>21</v>
      </c>
      <c r="C118" t="s">
        <v>22</v>
      </c>
      <c r="D118" t="s">
        <v>691</v>
      </c>
    </row>
    <row r="119" spans="2:5">
      <c r="B119" s="1" t="s">
        <v>24</v>
      </c>
      <c r="C119" t="s">
        <v>22</v>
      </c>
      <c r="D119">
        <v>1</v>
      </c>
    </row>
    <row r="120" spans="2:5">
      <c r="B120" s="1" t="s">
        <v>59</v>
      </c>
    </row>
    <row r="121" spans="2:5">
      <c r="B121" s="1" t="s">
        <v>673</v>
      </c>
    </row>
    <row r="122" spans="2:5">
      <c r="B122" s="1" t="s">
        <v>21</v>
      </c>
      <c r="C122" t="s">
        <v>22</v>
      </c>
      <c r="D122" t="s">
        <v>691</v>
      </c>
    </row>
    <row r="123" spans="2:5">
      <c r="B123" s="1" t="s">
        <v>24</v>
      </c>
      <c r="C123" t="s">
        <v>22</v>
      </c>
      <c r="D123">
        <v>1</v>
      </c>
      <c r="E123" t="s">
        <v>71</v>
      </c>
    </row>
    <row r="124" spans="2:5">
      <c r="B124" s="1" t="s">
        <v>673</v>
      </c>
    </row>
    <row r="125" spans="2:5">
      <c r="B125" s="1" t="s">
        <v>21</v>
      </c>
      <c r="C125" t="s">
        <v>22</v>
      </c>
      <c r="D125" t="s">
        <v>691</v>
      </c>
    </row>
    <row r="126" spans="2:5">
      <c r="B126" s="1" t="s">
        <v>24</v>
      </c>
      <c r="C126" t="s">
        <v>22</v>
      </c>
      <c r="D126">
        <v>1</v>
      </c>
      <c r="E126" t="s">
        <v>92</v>
      </c>
    </row>
    <row r="127" spans="2:5">
      <c r="B127" s="1" t="s">
        <v>674</v>
      </c>
    </row>
    <row r="128" spans="2:5">
      <c r="B128" s="1" t="s">
        <v>21</v>
      </c>
      <c r="C128" t="s">
        <v>22</v>
      </c>
      <c r="D128" t="s">
        <v>692</v>
      </c>
    </row>
    <row r="129" spans="2:5">
      <c r="B129" s="1" t="s">
        <v>24</v>
      </c>
      <c r="C129" t="s">
        <v>22</v>
      </c>
      <c r="D129">
        <v>1</v>
      </c>
      <c r="E129" t="s">
        <v>41</v>
      </c>
    </row>
    <row r="130" spans="2:5">
      <c r="B130" s="1" t="s">
        <v>674</v>
      </c>
    </row>
    <row r="131" spans="2:5">
      <c r="B131" s="1" t="s">
        <v>21</v>
      </c>
      <c r="C131" t="s">
        <v>22</v>
      </c>
      <c r="D131" t="s">
        <v>692</v>
      </c>
    </row>
    <row r="132" spans="2:5">
      <c r="B132" s="1" t="s">
        <v>24</v>
      </c>
      <c r="C132" t="s">
        <v>22</v>
      </c>
      <c r="D132">
        <v>1</v>
      </c>
      <c r="E132" t="s">
        <v>215</v>
      </c>
    </row>
    <row r="133" spans="2:5">
      <c r="B133" s="1" t="s">
        <v>674</v>
      </c>
    </row>
    <row r="134" spans="2:5">
      <c r="B134" s="1" t="s">
        <v>21</v>
      </c>
      <c r="C134" t="s">
        <v>22</v>
      </c>
      <c r="D134" t="s">
        <v>692</v>
      </c>
    </row>
    <row r="135" spans="2:5">
      <c r="B135" s="1" t="s">
        <v>24</v>
      </c>
      <c r="C135" t="s">
        <v>22</v>
      </c>
      <c r="D135">
        <v>1</v>
      </c>
    </row>
    <row r="136" spans="2:5">
      <c r="B136" s="1" t="s">
        <v>54</v>
      </c>
    </row>
    <row r="137" spans="2:5">
      <c r="B137" s="1" t="s">
        <v>675</v>
      </c>
    </row>
    <row r="138" spans="2:5">
      <c r="B138" s="1" t="s">
        <v>21</v>
      </c>
      <c r="C138" t="s">
        <v>22</v>
      </c>
      <c r="D138" t="s">
        <v>693</v>
      </c>
    </row>
    <row r="139" spans="2:5">
      <c r="B139" s="1" t="s">
        <v>24</v>
      </c>
      <c r="C139" t="s">
        <v>22</v>
      </c>
      <c r="D139">
        <v>1</v>
      </c>
    </row>
    <row r="140" spans="2:5">
      <c r="B140" s="1" t="s">
        <v>73</v>
      </c>
    </row>
    <row r="141" spans="2:5">
      <c r="B141" s="1" t="s">
        <v>675</v>
      </c>
    </row>
    <row r="142" spans="2:5">
      <c r="B142" s="1" t="s">
        <v>21</v>
      </c>
      <c r="C142" t="s">
        <v>22</v>
      </c>
      <c r="D142" t="s">
        <v>693</v>
      </c>
    </row>
    <row r="143" spans="2:5">
      <c r="B143" s="1" t="s">
        <v>24</v>
      </c>
      <c r="C143" t="s">
        <v>22</v>
      </c>
      <c r="D143">
        <v>-1</v>
      </c>
    </row>
    <row r="144" spans="2:5">
      <c r="B144" s="1" t="s">
        <v>163</v>
      </c>
    </row>
    <row r="145" spans="2:5">
      <c r="B145" s="1" t="s">
        <v>676</v>
      </c>
    </row>
    <row r="146" spans="2:5">
      <c r="B146" s="1" t="s">
        <v>21</v>
      </c>
      <c r="C146" t="s">
        <v>22</v>
      </c>
      <c r="D146" t="s">
        <v>694</v>
      </c>
    </row>
    <row r="147" spans="2:5">
      <c r="B147" s="1" t="s">
        <v>24</v>
      </c>
      <c r="C147" t="s">
        <v>22</v>
      </c>
      <c r="D147">
        <v>1</v>
      </c>
      <c r="E147" t="s">
        <v>135</v>
      </c>
    </row>
    <row r="148" spans="2:5">
      <c r="B148" s="1" t="s">
        <v>677</v>
      </c>
    </row>
    <row r="149" spans="2:5">
      <c r="B149" s="1" t="s">
        <v>21</v>
      </c>
      <c r="C149" t="s">
        <v>22</v>
      </c>
      <c r="D149" t="s">
        <v>695</v>
      </c>
    </row>
    <row r="150" spans="2:5">
      <c r="B150" s="1" t="s">
        <v>24</v>
      </c>
      <c r="C150" t="s">
        <v>22</v>
      </c>
      <c r="D150">
        <v>1</v>
      </c>
    </row>
    <row r="151" spans="2:5">
      <c r="B151" s="1" t="s">
        <v>75</v>
      </c>
    </row>
    <row r="152" spans="2:5">
      <c r="B152" s="1" t="s">
        <v>678</v>
      </c>
    </row>
    <row r="153" spans="2:5">
      <c r="B153" s="1" t="s">
        <v>21</v>
      </c>
      <c r="C153" t="s">
        <v>22</v>
      </c>
      <c r="D153" t="s">
        <v>696</v>
      </c>
    </row>
    <row r="154" spans="2:5">
      <c r="B154" s="1" t="s">
        <v>24</v>
      </c>
      <c r="C154" t="s">
        <v>22</v>
      </c>
      <c r="D154">
        <v>-1</v>
      </c>
      <c r="E154" t="s">
        <v>81</v>
      </c>
    </row>
    <row r="155" spans="2:5">
      <c r="B155" s="1" t="s">
        <v>679</v>
      </c>
    </row>
    <row r="156" spans="2:5">
      <c r="B156" s="1" t="s">
        <v>21</v>
      </c>
      <c r="C156" t="s">
        <v>22</v>
      </c>
      <c r="D156" t="s">
        <v>697</v>
      </c>
    </row>
    <row r="157" spans="2:5">
      <c r="B157" s="1" t="s">
        <v>24</v>
      </c>
      <c r="C157" t="s">
        <v>22</v>
      </c>
      <c r="D157">
        <v>-1</v>
      </c>
      <c r="E157" t="s">
        <v>43</v>
      </c>
    </row>
    <row r="158" spans="2:5">
      <c r="B158" s="1" t="s">
        <v>679</v>
      </c>
    </row>
    <row r="159" spans="2:5">
      <c r="B159" s="1" t="s">
        <v>21</v>
      </c>
      <c r="C159" t="s">
        <v>22</v>
      </c>
      <c r="D159" t="s">
        <v>697</v>
      </c>
    </row>
    <row r="160" spans="2:5">
      <c r="B160" s="1" t="s">
        <v>24</v>
      </c>
      <c r="C160" t="s">
        <v>22</v>
      </c>
      <c r="D160">
        <v>1</v>
      </c>
    </row>
    <row r="161" spans="2:5">
      <c r="B161" s="1" t="s">
        <v>37</v>
      </c>
    </row>
    <row r="162" spans="2:5">
      <c r="B162" s="1" t="s">
        <v>679</v>
      </c>
    </row>
    <row r="163" spans="2:5">
      <c r="B163" s="1" t="s">
        <v>21</v>
      </c>
      <c r="C163" t="s">
        <v>22</v>
      </c>
      <c r="D163" t="s">
        <v>697</v>
      </c>
    </row>
    <row r="164" spans="2:5">
      <c r="B164" s="1" t="s">
        <v>24</v>
      </c>
      <c r="C164" t="s">
        <v>22</v>
      </c>
      <c r="D164">
        <v>1</v>
      </c>
    </row>
    <row r="165" spans="2:5">
      <c r="B165" s="1" t="s">
        <v>26</v>
      </c>
    </row>
    <row r="166" spans="2:5">
      <c r="B166" s="1" t="s">
        <v>680</v>
      </c>
    </row>
    <row r="167" spans="2:5">
      <c r="B167" s="1" t="s">
        <v>21</v>
      </c>
      <c r="C167" t="s">
        <v>22</v>
      </c>
      <c r="D167" t="s">
        <v>698</v>
      </c>
    </row>
    <row r="168" spans="2:5">
      <c r="B168" s="1" t="s">
        <v>24</v>
      </c>
      <c r="C168" t="s">
        <v>22</v>
      </c>
      <c r="D168">
        <v>1</v>
      </c>
    </row>
    <row r="169" spans="2:5">
      <c r="B169" s="1" t="s">
        <v>70</v>
      </c>
    </row>
    <row r="170" spans="2:5">
      <c r="B170" s="1" t="s">
        <v>680</v>
      </c>
    </row>
    <row r="171" spans="2:5">
      <c r="B171" s="1" t="s">
        <v>21</v>
      </c>
      <c r="C171" t="s">
        <v>22</v>
      </c>
      <c r="D171" t="s">
        <v>698</v>
      </c>
    </row>
    <row r="172" spans="2:5">
      <c r="B172" s="1" t="s">
        <v>24</v>
      </c>
      <c r="C172" t="s">
        <v>22</v>
      </c>
      <c r="D172">
        <v>1</v>
      </c>
    </row>
    <row r="173" spans="2:5">
      <c r="B173" s="1" t="s">
        <v>50</v>
      </c>
    </row>
    <row r="174" spans="2:5">
      <c r="B174" s="1" t="s">
        <v>680</v>
      </c>
    </row>
    <row r="175" spans="2:5">
      <c r="B175" s="1" t="s">
        <v>21</v>
      </c>
      <c r="C175" t="s">
        <v>22</v>
      </c>
      <c r="D175" t="s">
        <v>698</v>
      </c>
    </row>
    <row r="176" spans="2:5">
      <c r="B176" s="1" t="s">
        <v>24</v>
      </c>
      <c r="C176" t="s">
        <v>22</v>
      </c>
      <c r="D176">
        <v>-1</v>
      </c>
      <c r="E176" t="s">
        <v>99</v>
      </c>
    </row>
    <row r="177" spans="2:5">
      <c r="B177" s="1" t="s">
        <v>680</v>
      </c>
    </row>
    <row r="178" spans="2:5">
      <c r="B178" s="1" t="s">
        <v>21</v>
      </c>
      <c r="C178" t="s">
        <v>22</v>
      </c>
      <c r="D178" t="s">
        <v>698</v>
      </c>
    </row>
    <row r="179" spans="2:5">
      <c r="B179" s="1" t="s">
        <v>24</v>
      </c>
      <c r="C179" t="s">
        <v>22</v>
      </c>
      <c r="D179">
        <v>1</v>
      </c>
    </row>
    <row r="180" spans="2:5">
      <c r="B180" s="1" t="s">
        <v>93</v>
      </c>
    </row>
    <row r="181" spans="2:5">
      <c r="B181" s="1" t="s">
        <v>680</v>
      </c>
    </row>
    <row r="182" spans="2:5">
      <c r="B182" s="1" t="s">
        <v>21</v>
      </c>
      <c r="C182" t="s">
        <v>22</v>
      </c>
      <c r="D182" t="s">
        <v>698</v>
      </c>
    </row>
    <row r="183" spans="2:5">
      <c r="B183" s="1" t="s">
        <v>24</v>
      </c>
      <c r="C183" t="s">
        <v>22</v>
      </c>
      <c r="D183">
        <v>1</v>
      </c>
    </row>
    <row r="184" spans="2:5">
      <c r="B184" s="1" t="s">
        <v>56</v>
      </c>
    </row>
    <row r="185" spans="2:5">
      <c r="B185" s="1" t="s">
        <v>680</v>
      </c>
    </row>
    <row r="186" spans="2:5">
      <c r="B186" s="1" t="s">
        <v>21</v>
      </c>
      <c r="C186" t="s">
        <v>22</v>
      </c>
      <c r="D186" t="s">
        <v>698</v>
      </c>
    </row>
    <row r="187" spans="2:5">
      <c r="B187" s="1" t="s">
        <v>24</v>
      </c>
      <c r="C187" t="s">
        <v>22</v>
      </c>
      <c r="D187">
        <v>1</v>
      </c>
      <c r="E187" t="s">
        <v>96</v>
      </c>
    </row>
    <row r="188" spans="2:5">
      <c r="B188" s="1" t="s">
        <v>680</v>
      </c>
    </row>
    <row r="189" spans="2:5">
      <c r="B189" s="1" t="s">
        <v>21</v>
      </c>
      <c r="C189" t="s">
        <v>22</v>
      </c>
      <c r="D189" t="s">
        <v>698</v>
      </c>
    </row>
    <row r="190" spans="2:5">
      <c r="B190" s="1" t="s">
        <v>24</v>
      </c>
      <c r="C190" t="s">
        <v>22</v>
      </c>
      <c r="D190">
        <v>1</v>
      </c>
      <c r="E190" t="s">
        <v>303</v>
      </c>
    </row>
    <row r="191" spans="2:5">
      <c r="B191" s="1" t="s">
        <v>679</v>
      </c>
    </row>
    <row r="192" spans="2:5">
      <c r="B192" s="1" t="s">
        <v>21</v>
      </c>
      <c r="C192" t="s">
        <v>22</v>
      </c>
      <c r="D192" t="s">
        <v>697</v>
      </c>
    </row>
    <row r="193" spans="2:4">
      <c r="B193" s="1" t="s">
        <v>24</v>
      </c>
      <c r="C193" t="s">
        <v>22</v>
      </c>
      <c r="D193">
        <v>1</v>
      </c>
    </row>
    <row r="194" spans="2:4">
      <c r="B194" s="1" t="s">
        <v>98</v>
      </c>
    </row>
    <row r="195" spans="2:4">
      <c r="B195" s="1" t="s">
        <v>679</v>
      </c>
    </row>
    <row r="196" spans="2:4">
      <c r="B196" s="1" t="s">
        <v>21</v>
      </c>
      <c r="C196" t="s">
        <v>22</v>
      </c>
      <c r="D196" t="s">
        <v>697</v>
      </c>
    </row>
    <row r="197" spans="2:4">
      <c r="B197" s="1" t="s">
        <v>24</v>
      </c>
      <c r="C197" t="s">
        <v>22</v>
      </c>
      <c r="D197">
        <v>1</v>
      </c>
    </row>
    <row r="198" spans="2:4">
      <c r="B198" s="1" t="s">
        <v>83</v>
      </c>
    </row>
    <row r="199" spans="2:4">
      <c r="B199" s="1" t="s">
        <v>679</v>
      </c>
    </row>
    <row r="200" spans="2:4">
      <c r="B200" s="1" t="s">
        <v>21</v>
      </c>
      <c r="C200" t="s">
        <v>22</v>
      </c>
      <c r="D200" t="s">
        <v>697</v>
      </c>
    </row>
    <row r="201" spans="2:4">
      <c r="B201" s="1" t="s">
        <v>24</v>
      </c>
      <c r="C201" t="s">
        <v>22</v>
      </c>
      <c r="D201">
        <v>-1</v>
      </c>
    </row>
    <row r="202" spans="2:4">
      <c r="B202" s="1" t="s">
        <v>60</v>
      </c>
    </row>
    <row r="203" spans="2:4">
      <c r="B203" s="1" t="s">
        <v>679</v>
      </c>
    </row>
    <row r="204" spans="2:4">
      <c r="B204" s="1" t="s">
        <v>21</v>
      </c>
      <c r="C204" t="s">
        <v>22</v>
      </c>
      <c r="D204" t="s">
        <v>697</v>
      </c>
    </row>
    <row r="205" spans="2:4">
      <c r="B205" s="1" t="s">
        <v>24</v>
      </c>
      <c r="C205" t="s">
        <v>22</v>
      </c>
      <c r="D205">
        <v>-1</v>
      </c>
    </row>
    <row r="206" spans="2:4">
      <c r="B206" s="1" t="s">
        <v>699</v>
      </c>
      <c r="C20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B78</vt:lpstr>
      <vt:lpstr>B90</vt:lpstr>
      <vt:lpstr>B5</vt:lpstr>
      <vt:lpstr>B15</vt:lpstr>
      <vt:lpstr>B17</vt:lpstr>
      <vt:lpstr>B37</vt:lpstr>
      <vt:lpstr>B60</vt:lpstr>
      <vt:lpstr>B74</vt:lpstr>
      <vt:lpstr>B63</vt:lpstr>
      <vt:lpstr>B58</vt:lpstr>
      <vt:lpstr>B13</vt:lpstr>
      <vt:lpstr>B12</vt:lpstr>
      <vt:lpstr>B67</vt:lpstr>
      <vt:lpstr>B49</vt:lpstr>
      <vt:lpstr>B14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Rodgers</cp:lastModifiedBy>
  <dcterms:created xsi:type="dcterms:W3CDTF">2021-05-17T18:53:26Z</dcterms:created>
  <dcterms:modified xsi:type="dcterms:W3CDTF">2021-05-18T16:08:42Z</dcterms:modified>
</cp:coreProperties>
</file>