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Hub\SubsurfaceSinks\inputfiles\"/>
    </mc:Choice>
  </mc:AlternateContent>
  <xr:revisionPtr revIDLastSave="0" documentId="13_ncr:1_{3B30FD6A-AD89-4F38-A7F0-DB913F371EE1}" xr6:coauthVersionLast="36" xr6:coauthVersionMax="47" xr10:uidLastSave="{00000000-0000-0000-0000-000000000000}"/>
  <bookViews>
    <workbookView xWindow="-105" yWindow="-105" windowWidth="23250" windowHeight="12570" xr2:uid="{00000000-000D-0000-FFFF-FFFF00000000}"/>
  </bookViews>
  <sheets>
    <sheet name="OPECHEMSUMM" sheetId="1" r:id="rId1"/>
  </sheets>
  <calcPr calcId="191029"/>
</workbook>
</file>

<file path=xl/calcChain.xml><?xml version="1.0" encoding="utf-8"?>
<calcChain xmlns="http://schemas.openxmlformats.org/spreadsheetml/2006/main">
  <c r="J6" i="1" l="1"/>
  <c r="K6" i="1"/>
  <c r="J7" i="1"/>
  <c r="K7" i="1"/>
  <c r="H7" i="1"/>
  <c r="H6" i="1"/>
  <c r="C7" i="1"/>
  <c r="C6" i="1"/>
  <c r="H2" i="1" l="1"/>
  <c r="S3" i="1"/>
  <c r="H3" i="1"/>
  <c r="C3" i="1"/>
  <c r="C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tc={6F7FD141-D115-4CA7-A1BB-1CF8844A9756}</author>
    <author>tc={F6221951-BCAE-4089-AD58-D4EE39096D13}</author>
  </authors>
  <commentList>
    <comment ref="C1" authorId="0" shapeId="0" xr:uid="{6F7FD141-D115-4CA7-A1BB-1CF8844A975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Paraiba, L. C., Bru, R. and Carrasco, J. M.: Level IV Fugacity model depending on temperature by a periodic control system, Ecol. Modell., 147(3), 221–232, doi:10.1016/S0304-3800(01)00421-5, 2002.
Reply:
    water viscosity = 1.0791, using Mcgowan's molar volume</t>
        </r>
      </text>
    </comment>
    <comment ref="S3" authorId="1" shapeId="0" xr:uid="{9B49C044-6B1F-4A9A-879C-80AE80D46C0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Zhao, Y. H., Abraham, M. H. and Zissimos, A. M.: Determination of McGowan Volumes for Ions and Correlation with van der Waals Volumes, J. Chem. Inf. Comput. Sci., 43(6), 1848–1854, doi:10.1021/ci0341114, 2003.</t>
        </r>
      </text>
    </comment>
  </commentList>
</comments>
</file>

<file path=xl/sharedStrings.xml><?xml version="1.0" encoding="utf-8"?>
<sst xmlns="http://schemas.openxmlformats.org/spreadsheetml/2006/main" count="36" uniqueCount="36">
  <si>
    <t>Compound</t>
  </si>
  <si>
    <t>MolMass</t>
  </si>
  <si>
    <t>WatDiffCoeff</t>
  </si>
  <si>
    <t>AirDiffCoeff</t>
  </si>
  <si>
    <t>AirOHRateConst</t>
  </si>
  <si>
    <t>WatHL</t>
  </si>
  <si>
    <t>SoilHL</t>
  </si>
  <si>
    <t>L</t>
  </si>
  <si>
    <t>S</t>
  </si>
  <si>
    <t>A</t>
  </si>
  <si>
    <t>B</t>
  </si>
  <si>
    <t>V</t>
  </si>
  <si>
    <t>SMILES</t>
  </si>
  <si>
    <t>pKa</t>
  </si>
  <si>
    <t>chemcharge</t>
  </si>
  <si>
    <t>pKb</t>
  </si>
  <si>
    <t>LogKow</t>
  </si>
  <si>
    <t>LogKaw</t>
  </si>
  <si>
    <t>C1=CC2=NNN=C2C=C1</t>
  </si>
  <si>
    <t>LogKocW</t>
  </si>
  <si>
    <t>CAS</t>
  </si>
  <si>
    <t>CC(C)CC(C)NC1=CC(=O)C(=CC1=O)NC2=CC=CC=C2</t>
  </si>
  <si>
    <t>6PPDQ</t>
  </si>
  <si>
    <t>Bromide</t>
  </si>
  <si>
    <t>VegHL</t>
  </si>
  <si>
    <t>Benzotriazole</t>
  </si>
  <si>
    <t>95-14-7</t>
  </si>
  <si>
    <t>Rhodamine</t>
  </si>
  <si>
    <t>CCN(CC)C1=CC2=C(C=C1)C(=C3C=CC(=[N+](CC)CC)C=C3O2)C4=C(C=C(C=C4)C(=O)[O-])C(=O)[O-].[Na+].[Na+].[Cl-]</t>
  </si>
  <si>
    <t>37299-86-8</t>
  </si>
  <si>
    <t>BPA</t>
  </si>
  <si>
    <t>Fipronil</t>
  </si>
  <si>
    <t>CC(C)(C1=CC=C(C=C1)O)C2=CC=C(C=C2)O</t>
  </si>
  <si>
    <t>C1=C(C=C(C(=C1Cl)N2C(=C(C(=N2)C#N)S(=O)C(F)(F)F)N)Cl)C(F)(F)F</t>
  </si>
  <si>
    <t>80-05-7</t>
  </si>
  <si>
    <t>120068-37-3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</si>
</sst>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</cellStyleXfs>
  <cellXfs count="5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8" fillId="0" borderId="0" xfId="42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A265A84-AE11-4605-A408-C0A7FB475710}"/>
    <cellStyle name="Normal 3" xfId="43" xr:uid="{487139A0-FDB3-4A65-9307-8866B9BF4E5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 Rodgers" id="{E469431D-55DE-4124-96F2-18CB6D6B3851}" userId="Tim Rodger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11-09T15:48:14.35" personId="{E469431D-55DE-4124-96F2-18CB6D6B3851}" id="{6F7FD141-D115-4CA7-A1BB-1CF8844A9756}">
    <text>Paraiba, L. C., Bru, R. and Carrasco, J. M.: Level IV Fugacity model depending on temperature by a periodic control system, Ecol. Modell., 147(3), 221–232, doi:10.1016/S0304-3800(01)00421-5, 2002.</text>
  </threadedComment>
  <threadedComment ref="C1" dT="2020-11-09T15:57:14.30" personId="{E469431D-55DE-4124-96F2-18CB6D6B3851}" id="{2A52EE81-425D-4C8F-99C3-BC3B53F4DF3A}" parentId="{6F7FD141-D115-4CA7-A1BB-1CF8844A9756}">
    <text>water viscosity = 1.0791, using Mcgowan's molar volume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21"/>
  <sheetViews>
    <sheetView tabSelected="1" workbookViewId="0">
      <selection activeCell="I20" sqref="I20"/>
    </sheetView>
  </sheetViews>
  <sheetFormatPr defaultRowHeight="15" x14ac:dyDescent="0.25"/>
  <cols>
    <col min="1" max="1" width="13.28515625" bestFit="1" customWidth="1"/>
    <col min="2" max="2" width="9.28515625" bestFit="1" customWidth="1"/>
    <col min="3" max="3" width="12" bestFit="1" customWidth="1"/>
    <col min="4" max="4" width="10.7109375" bestFit="1" customWidth="1"/>
    <col min="5" max="5" width="14.28515625" bestFit="1" customWidth="1"/>
    <col min="6" max="6" width="9.28515625" bestFit="1" customWidth="1"/>
    <col min="7" max="7" width="13.7109375" bestFit="1" customWidth="1"/>
    <col min="8" max="8" width="13.7109375" customWidth="1"/>
    <col min="9" max="9" width="11.5703125" bestFit="1" customWidth="1"/>
    <col min="10" max="10" width="11.5703125" customWidth="1"/>
    <col min="11" max="13" width="10.5703125" customWidth="1"/>
    <col min="14" max="14" width="10.85546875" bestFit="1" customWidth="1"/>
    <col min="15" max="19" width="9.28515625" bestFit="1" customWidth="1"/>
    <col min="20" max="20" width="50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</v>
      </c>
      <c r="I1" t="s">
        <v>16</v>
      </c>
      <c r="J1" t="s">
        <v>17</v>
      </c>
      <c r="K1" t="s">
        <v>19</v>
      </c>
      <c r="L1" t="s">
        <v>13</v>
      </c>
      <c r="M1" t="s">
        <v>15</v>
      </c>
      <c r="N1" t="s">
        <v>14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20</v>
      </c>
    </row>
    <row r="2" spans="1:21" x14ac:dyDescent="0.25">
      <c r="A2" s="1" t="s">
        <v>22</v>
      </c>
      <c r="B2">
        <v>298.39999999999998</v>
      </c>
      <c r="C2" s="2">
        <f>(0.000000074*(2.6*B2)^0.5*(273.15+17)/(1.0791*(S2*100)^0.6))*(3600/100^2)</f>
        <v>7.3648366095385989E-6</v>
      </c>
      <c r="D2" s="4">
        <v>1.2887999999999998E-2</v>
      </c>
      <c r="E2" s="2">
        <v>1.51E-10</v>
      </c>
      <c r="F2" s="1">
        <v>900</v>
      </c>
      <c r="G2" s="1">
        <v>8100</v>
      </c>
      <c r="H2" s="1">
        <f>0.1*F2</f>
        <v>90</v>
      </c>
      <c r="I2" s="1">
        <v>4.12</v>
      </c>
      <c r="J2" s="1">
        <v>-8.2799999999999994</v>
      </c>
      <c r="K2" s="1">
        <v>3.14</v>
      </c>
      <c r="L2" s="1">
        <v>999</v>
      </c>
      <c r="M2" s="1"/>
      <c r="N2" s="1">
        <v>0</v>
      </c>
      <c r="O2" s="1">
        <v>10.406000000000001</v>
      </c>
      <c r="P2" s="1">
        <v>2.0299999999999998</v>
      </c>
      <c r="Q2" s="1">
        <v>0.12</v>
      </c>
      <c r="R2" s="1">
        <v>1.72</v>
      </c>
      <c r="S2" s="1">
        <v>2.4436</v>
      </c>
      <c r="T2" t="s">
        <v>21</v>
      </c>
    </row>
    <row r="3" spans="1:21" x14ac:dyDescent="0.25">
      <c r="A3" s="1" t="s">
        <v>23</v>
      </c>
      <c r="B3" s="1">
        <v>79.903999999999996</v>
      </c>
      <c r="C3" s="2">
        <f>(0.000000074*(2.6*B3)^0.5*(273.15+17)/(1.0791*(S3*100)^0.6))*(3600/100^2)</f>
        <v>1.3241059797519805E-5</v>
      </c>
      <c r="D3" s="2">
        <v>1E-99</v>
      </c>
      <c r="E3" s="2">
        <v>1E-99</v>
      </c>
      <c r="F3" s="2">
        <v>1000000000</v>
      </c>
      <c r="G3" s="2">
        <v>1000000000</v>
      </c>
      <c r="H3" s="2">
        <f>0.1*F3</f>
        <v>100000000</v>
      </c>
      <c r="I3" s="1">
        <v>-999</v>
      </c>
      <c r="J3" s="1">
        <v>-999</v>
      </c>
      <c r="K3" s="1">
        <v>-999</v>
      </c>
      <c r="L3" s="1">
        <v>999</v>
      </c>
      <c r="M3" s="1"/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f>30.66/100</f>
        <v>0.30659999999999998</v>
      </c>
      <c r="T3" s="1"/>
    </row>
    <row r="4" spans="1:21" x14ac:dyDescent="0.25">
      <c r="A4" s="1" t="s">
        <v>25</v>
      </c>
      <c r="B4" s="1">
        <v>119.127</v>
      </c>
      <c r="C4" s="2">
        <v>8.6819708262146042E-6</v>
      </c>
      <c r="D4">
        <v>1.2887999999999998E-2</v>
      </c>
      <c r="E4" s="2">
        <v>9.9999999999999998E-13</v>
      </c>
      <c r="F4" s="1">
        <v>360</v>
      </c>
      <c r="G4" s="1">
        <v>720</v>
      </c>
      <c r="H4" s="1">
        <v>36</v>
      </c>
      <c r="I4" s="1">
        <v>1.2300000000000002</v>
      </c>
      <c r="J4" s="1">
        <v>-7.1020259999999986</v>
      </c>
      <c r="K4" s="1">
        <v>1.8512583487190752</v>
      </c>
      <c r="L4" s="1">
        <v>8.3699999999999992</v>
      </c>
      <c r="M4" s="1"/>
      <c r="N4" s="1">
        <v>-1</v>
      </c>
      <c r="O4" s="1">
        <v>5.6689999999999996</v>
      </c>
      <c r="P4" s="1">
        <v>1.46</v>
      </c>
      <c r="Q4" s="1">
        <v>0.64</v>
      </c>
      <c r="R4" s="1">
        <v>0.48</v>
      </c>
      <c r="S4" s="1">
        <v>0.86419999999999997</v>
      </c>
      <c r="T4" s="1" t="s">
        <v>18</v>
      </c>
      <c r="U4" t="s">
        <v>26</v>
      </c>
    </row>
    <row r="5" spans="1:21" x14ac:dyDescent="0.25">
      <c r="A5" s="1" t="s">
        <v>27</v>
      </c>
      <c r="B5" s="1">
        <v>566.99</v>
      </c>
      <c r="C5">
        <v>7.8946170041811414E-6</v>
      </c>
      <c r="D5" s="2">
        <v>1.2887999999999998E-2</v>
      </c>
      <c r="E5" s="2">
        <v>4.9712889999999998E-10</v>
      </c>
      <c r="F5" s="1">
        <v>1440</v>
      </c>
      <c r="G5" s="1">
        <v>2880</v>
      </c>
      <c r="H5" s="1">
        <v>144</v>
      </c>
      <c r="I5" s="1">
        <v>-1.33</v>
      </c>
      <c r="J5" s="1">
        <v>-33.538476999866809</v>
      </c>
      <c r="K5" s="1">
        <v>4.3643633546157306</v>
      </c>
      <c r="L5" s="1">
        <v>5.0999999999999996</v>
      </c>
      <c r="M5" s="1"/>
      <c r="N5" s="1">
        <v>-1</v>
      </c>
      <c r="O5" s="1">
        <v>16.437000000000001</v>
      </c>
      <c r="P5" s="1">
        <v>2.33</v>
      </c>
      <c r="Q5" s="1">
        <v>0</v>
      </c>
      <c r="R5" s="1">
        <v>1.47</v>
      </c>
      <c r="S5" s="1">
        <v>3.7159</v>
      </c>
      <c r="T5" s="1" t="s">
        <v>28</v>
      </c>
      <c r="U5" t="s">
        <v>29</v>
      </c>
    </row>
    <row r="6" spans="1:21" x14ac:dyDescent="0.25">
      <c r="A6" s="1" t="s">
        <v>30</v>
      </c>
      <c r="B6">
        <v>228.29</v>
      </c>
      <c r="C6" s="2">
        <f t="shared" ref="C6:C7" si="0">(0.000000074*(2.6*B6)^0.5*(273.15+17)/(1.0791*(S6*100)^0.6))*(3600/100^2)</f>
        <v>7.5773219662992836E-6</v>
      </c>
      <c r="D6" s="2">
        <v>1.2887999999999998E-2</v>
      </c>
      <c r="E6" s="2">
        <v>8.0577699999999998E-11</v>
      </c>
      <c r="F6" s="1">
        <v>900</v>
      </c>
      <c r="G6" s="1">
        <v>1800</v>
      </c>
      <c r="H6" s="2">
        <f t="shared" ref="H6:H7" si="1">0.1*F6</f>
        <v>90</v>
      </c>
      <c r="I6" s="1">
        <v>3.5</v>
      </c>
      <c r="J6" s="1">
        <f>LOG(0.000000125/(273.15*8.314))</f>
        <v>-10.25930121201274</v>
      </c>
      <c r="K6" s="1">
        <f>LOG(1340)</f>
        <v>3.1271047983648077</v>
      </c>
      <c r="L6" s="1">
        <v>999</v>
      </c>
      <c r="N6" s="1">
        <v>0</v>
      </c>
      <c r="O6">
        <v>9.6029999999999998</v>
      </c>
      <c r="P6">
        <v>1.56</v>
      </c>
      <c r="Q6">
        <v>0.99</v>
      </c>
      <c r="R6">
        <v>0.91</v>
      </c>
      <c r="S6">
        <v>1.8643000000000001</v>
      </c>
      <c r="T6" t="s">
        <v>32</v>
      </c>
      <c r="U6" t="s">
        <v>34</v>
      </c>
    </row>
    <row r="7" spans="1:21" x14ac:dyDescent="0.25">
      <c r="A7" s="1" t="s">
        <v>31</v>
      </c>
      <c r="B7" s="1">
        <v>437.1</v>
      </c>
      <c r="C7" s="2">
        <f t="shared" si="0"/>
        <v>9.3572036100938395E-6</v>
      </c>
      <c r="D7" s="2">
        <v>1.2887999999999998E-2</v>
      </c>
      <c r="E7" s="2">
        <v>9.6091899999999999E-11</v>
      </c>
      <c r="F7" s="2">
        <v>4320</v>
      </c>
      <c r="G7" s="2">
        <v>8640</v>
      </c>
      <c r="H7" s="2">
        <f t="shared" si="1"/>
        <v>432</v>
      </c>
      <c r="I7" s="1">
        <v>4.78</v>
      </c>
      <c r="J7" s="1">
        <f>LOG(0.00000000916/(273.15*8.314))</f>
        <v>-11.394315751352947</v>
      </c>
      <c r="K7" s="1">
        <f>LOG(5230)</f>
        <v>3.7185016888672742</v>
      </c>
      <c r="L7" s="1">
        <v>999</v>
      </c>
      <c r="N7" s="1">
        <v>0</v>
      </c>
      <c r="O7">
        <v>10.065</v>
      </c>
      <c r="P7">
        <v>2.81</v>
      </c>
      <c r="Q7">
        <v>0.28999999999999998</v>
      </c>
      <c r="R7">
        <v>1.54</v>
      </c>
      <c r="S7">
        <v>2.2536</v>
      </c>
      <c r="T7" t="s">
        <v>33</v>
      </c>
      <c r="U7" t="s">
        <v>35</v>
      </c>
    </row>
    <row r="8" spans="1:21" x14ac:dyDescent="0.25">
      <c r="I8" s="3"/>
      <c r="J8" s="3"/>
    </row>
    <row r="9" spans="1:21" x14ac:dyDescent="0.25">
      <c r="I9" s="3"/>
      <c r="J9" s="3"/>
    </row>
    <row r="10" spans="1:21" x14ac:dyDescent="0.25">
      <c r="I10" s="3"/>
      <c r="J10" s="3"/>
    </row>
    <row r="11" spans="1:21" x14ac:dyDescent="0.25">
      <c r="I11" s="3"/>
      <c r="J11" s="3"/>
    </row>
    <row r="12" spans="1:21" x14ac:dyDescent="0.25">
      <c r="I12" s="3"/>
      <c r="J12" s="3"/>
    </row>
    <row r="13" spans="1:21" x14ac:dyDescent="0.25">
      <c r="I13" s="3"/>
      <c r="J13" s="3"/>
    </row>
    <row r="14" spans="1:21" x14ac:dyDescent="0.25">
      <c r="I14" s="3"/>
      <c r="J14" s="3"/>
    </row>
    <row r="15" spans="1:21" x14ac:dyDescent="0.25">
      <c r="I15" s="3"/>
      <c r="J15" s="3"/>
    </row>
    <row r="16" spans="1:21" x14ac:dyDescent="0.25">
      <c r="I16" s="3"/>
      <c r="J16" s="3"/>
    </row>
    <row r="17" spans="9:10" x14ac:dyDescent="0.25">
      <c r="I17" s="3"/>
      <c r="J17" s="3"/>
    </row>
    <row r="18" spans="9:10" x14ac:dyDescent="0.25">
      <c r="I18" s="3"/>
      <c r="J18" s="3"/>
    </row>
    <row r="19" spans="9:10" x14ac:dyDescent="0.25">
      <c r="I19" s="3"/>
      <c r="J19" s="3"/>
    </row>
    <row r="20" spans="9:10" x14ac:dyDescent="0.25">
      <c r="I20" s="3"/>
      <c r="J20" s="3"/>
    </row>
    <row r="21" spans="9:10" x14ac:dyDescent="0.25">
      <c r="I21" s="3"/>
      <c r="J21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OPECHEMSUMM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Rodgers, Timothy</cp:lastModifiedBy>
  <dcterms:created xsi:type="dcterms:W3CDTF">2018-07-25T15:03:07Z</dcterms:created>
  <dcterms:modified xsi:type="dcterms:W3CDTF">2022-07-12T19:11:30Z</dcterms:modified>
</cp:coreProperties>
</file>