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SubsurfaceSinks\inputfiles\QuibblePond\"/>
    </mc:Choice>
  </mc:AlternateContent>
  <xr:revisionPtr revIDLastSave="0" documentId="13_ncr:1_{01BB284B-AC00-4E1F-AB3B-075296A6320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CSUMM" sheetId="1" r:id="rId1"/>
    <sheet name="DimCal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C12" i="2"/>
  <c r="C11" i="2"/>
  <c r="C7" i="2"/>
  <c r="D9" i="1"/>
  <c r="D8" i="1"/>
  <c r="D7" i="1"/>
  <c r="D6" i="1"/>
  <c r="D5" i="1"/>
  <c r="D4" i="1"/>
  <c r="D3" i="1"/>
  <c r="D2" i="1"/>
  <c r="H3" i="1"/>
  <c r="G3" i="1"/>
  <c r="H4" i="1"/>
  <c r="H2" i="1"/>
  <c r="G4" i="1"/>
  <c r="G9" i="1"/>
  <c r="L8" i="1"/>
  <c r="J8" i="1"/>
  <c r="C8" i="1"/>
  <c r="L7" i="1"/>
  <c r="L6" i="1"/>
  <c r="L5" i="1"/>
  <c r="G2" i="1"/>
</calcChain>
</file>

<file path=xl/sharedStrings.xml><?xml version="1.0" encoding="utf-8"?>
<sst xmlns="http://schemas.openxmlformats.org/spreadsheetml/2006/main" count="50" uniqueCount="41">
  <si>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</si>
  <si>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</si>
  <si>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</si>
  <si>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</si>
  <si>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</si>
  <si>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</si>
  <si>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</si>
  <si>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</si>
  <si>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</si>
  <si>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</si>
  <si>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</si>
  <si>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</si>
  <si>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</si>
  <si>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</si>
  <si>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shoots</t>
  </si>
  <si>
    <t>air</t>
  </si>
  <si>
    <t>rootbody</t>
  </si>
  <si>
    <t>rootxylem</t>
  </si>
  <si>
    <t>rootcyl</t>
  </si>
  <si>
    <t>water</t>
  </si>
  <si>
    <t>Discrete</t>
  </si>
  <si>
    <t>Width</t>
  </si>
  <si>
    <t>topsoil</t>
  </si>
  <si>
    <t>Length</t>
  </si>
  <si>
    <t>Notes</t>
  </si>
  <si>
    <t>Pond Sediment</t>
  </si>
  <si>
    <t>Suspended sediment</t>
  </si>
  <si>
    <t>cm</t>
  </si>
  <si>
    <t>Drawn</t>
  </si>
  <si>
    <t>Scale</t>
  </si>
  <si>
    <t>1:250</t>
  </si>
  <si>
    <t>m</t>
  </si>
  <si>
    <t>Depth varies. Design depth is 0.5m (low flow) to 0.5+1.43</t>
  </si>
  <si>
    <t>Normal Flow</t>
  </si>
  <si>
    <t>Pond bottom</t>
  </si>
  <si>
    <t>High Flow</t>
  </si>
  <si>
    <t>Width - changes across, but generally</t>
  </si>
  <si>
    <t>Beginning</t>
  </si>
  <si>
    <t>mm</t>
  </si>
  <si>
    <t>Middle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</si>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</sst>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"/>
    <numFmt numFmtId="170" formatCode="0.0"/>
    <numFmt numFmtId="171" formatCode="0.000"/>
    <numFmt numFmtId="172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/>
    <xf numFmtId="11" fontId="0" fillId="0" borderId="10" xfId="0" applyNumberFormat="1" applyBorder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170" fontId="0" fillId="0" borderId="10" xfId="0" applyNumberFormat="1" applyBorder="1"/>
    <xf numFmtId="172" fontId="0" fillId="0" borderId="10" xfId="0" applyNumberFormat="1" applyBorder="1"/>
    <xf numFmtId="0" fontId="0" fillId="0" borderId="0" xfId="0" applyFill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349250</xdr:colOff>
      <xdr:row>0</xdr:row>
      <xdr:rowOff>0</xdr:rowOff>
    </xdr:from>
    <xdr:to>
      <xdr:col>25</xdr:col>
      <xdr:colOff>590550</xdr:colOff>
      <xdr:row>41</xdr:row>
      <xdr:rowOff>30361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68ED3-B053-630D-4796-1DF6EC14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375" y="0"/>
          <a:ext cx="11823700" cy="7447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workbookViewId="0">
      <selection activeCell="C5" sqref="C5"/>
    </sheetView>
  </sheetViews>
  <sheetFormatPr defaultRowHeight="14.5" x14ac:dyDescent="0.35"/>
  <cols>
    <col min="1" max="1" width="19.7265625" bestFit="1" customWidth="1"/>
    <col min="2" max="2" width="11" bestFit="1" customWidth="1"/>
    <col min="6" max="6" width="11" bestFit="1" customWidth="1"/>
    <col min="9" max="9" width="9.26953125" bestFit="1" customWidth="1"/>
    <col min="13" max="13" width="10.26953125" bestFit="1" customWidth="1"/>
  </cols>
  <sheetData>
    <row r="1" spans="1:17" x14ac:dyDescent="0.35">
      <c r="A1" s="2" t="s">
        <v>0</v>
      </c>
      <c r="B1" s="2" t="s">
        <v>21</v>
      </c>
      <c r="C1" s="2" t="s">
        <v>1</v>
      </c>
      <c r="D1" s="2" t="s">
        <v>23</v>
      </c>
      <c r="E1" s="2" t="s">
        <v>2</v>
      </c>
      <c r="F1" s="2" t="s">
        <v>3</v>
      </c>
      <c r="G1" s="2" t="s">
        <v>6</v>
      </c>
      <c r="H1" s="2" t="s">
        <v>5</v>
      </c>
      <c r="I1" s="2" t="s">
        <v>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20</v>
      </c>
      <c r="Q1" s="12" t="s">
        <v>24</v>
      </c>
    </row>
    <row r="2" spans="1:17" x14ac:dyDescent="0.35">
      <c r="A2" t="s">
        <v>19</v>
      </c>
      <c r="B2" s="8">
        <v>10</v>
      </c>
      <c r="C2" s="8">
        <v>0.5</v>
      </c>
      <c r="D2">
        <f>30*250/100</f>
        <v>75</v>
      </c>
      <c r="E2">
        <v>1000</v>
      </c>
      <c r="F2">
        <v>22</v>
      </c>
      <c r="G2" s="1">
        <f>1-M2</f>
        <v>0.99999400000000005</v>
      </c>
      <c r="H2" s="1">
        <f>1-M2</f>
        <v>0.99999400000000005</v>
      </c>
      <c r="I2">
        <v>0.1</v>
      </c>
      <c r="K2">
        <v>6</v>
      </c>
      <c r="L2">
        <v>2000</v>
      </c>
      <c r="M2" s="1">
        <v>6.0000000000000002E-6</v>
      </c>
      <c r="N2">
        <v>2605</v>
      </c>
      <c r="O2">
        <v>0</v>
      </c>
      <c r="P2">
        <v>1</v>
      </c>
    </row>
    <row r="3" spans="1:17" x14ac:dyDescent="0.35">
      <c r="A3" t="s">
        <v>13</v>
      </c>
      <c r="B3" s="8">
        <v>10</v>
      </c>
      <c r="C3" s="3">
        <v>0.05</v>
      </c>
      <c r="D3">
        <f t="shared" ref="D3:D9" si="0">30*250/100</f>
        <v>75</v>
      </c>
      <c r="E3">
        <v>2605</v>
      </c>
      <c r="F3">
        <v>17</v>
      </c>
      <c r="G3">
        <f>1-M3</f>
        <v>0.30000000000000004</v>
      </c>
      <c r="H3" s="3">
        <f>1-M3</f>
        <v>0.30000000000000004</v>
      </c>
      <c r="I3">
        <v>0.1</v>
      </c>
      <c r="K3">
        <v>5.5</v>
      </c>
      <c r="L3">
        <v>2000</v>
      </c>
      <c r="M3">
        <v>0.7</v>
      </c>
      <c r="N3">
        <v>2605</v>
      </c>
      <c r="O3">
        <v>0</v>
      </c>
      <c r="P3">
        <v>1</v>
      </c>
      <c r="Q3" t="s">
        <v>25</v>
      </c>
    </row>
    <row r="4" spans="1:17" x14ac:dyDescent="0.35">
      <c r="A4" t="s">
        <v>22</v>
      </c>
      <c r="B4" s="8">
        <v>10</v>
      </c>
      <c r="C4">
        <v>0.5</v>
      </c>
      <c r="D4">
        <f t="shared" si="0"/>
        <v>75</v>
      </c>
      <c r="E4">
        <v>2605</v>
      </c>
      <c r="F4">
        <v>17</v>
      </c>
      <c r="G4" s="1">
        <f>1-M4</f>
        <v>0.99999400000000005</v>
      </c>
      <c r="H4" s="1">
        <f>1-M4</f>
        <v>0.99999400000000005</v>
      </c>
      <c r="I4">
        <v>0.1</v>
      </c>
      <c r="J4">
        <v>0</v>
      </c>
      <c r="K4">
        <v>5.5</v>
      </c>
      <c r="L4">
        <v>2000</v>
      </c>
      <c r="M4" s="1">
        <v>6.0000000000000002E-6</v>
      </c>
      <c r="N4">
        <v>2605</v>
      </c>
      <c r="O4">
        <v>0</v>
      </c>
      <c r="P4">
        <v>1</v>
      </c>
      <c r="Q4" t="s">
        <v>26</v>
      </c>
    </row>
    <row r="5" spans="1:17" x14ac:dyDescent="0.35">
      <c r="A5" t="s">
        <v>16</v>
      </c>
      <c r="B5" s="8">
        <v>10</v>
      </c>
      <c r="C5" s="8">
        <v>0.60960000000000003</v>
      </c>
      <c r="D5">
        <f t="shared" si="0"/>
        <v>75</v>
      </c>
      <c r="E5">
        <v>1000</v>
      </c>
      <c r="F5">
        <v>17</v>
      </c>
      <c r="G5">
        <v>0.94199999999999995</v>
      </c>
      <c r="I5">
        <v>1.4999999999999999E-2</v>
      </c>
      <c r="J5">
        <v>0</v>
      </c>
      <c r="K5">
        <v>6.5</v>
      </c>
      <c r="L5">
        <f t="shared" ref="L5:L6" si="1">0.5/(0.000016)</f>
        <v>31250</v>
      </c>
      <c r="N5">
        <v>1000</v>
      </c>
      <c r="O5">
        <v>0</v>
      </c>
      <c r="P5">
        <v>1</v>
      </c>
    </row>
    <row r="6" spans="1:17" x14ac:dyDescent="0.35">
      <c r="A6" t="s">
        <v>17</v>
      </c>
      <c r="B6" s="8">
        <v>10</v>
      </c>
      <c r="C6" s="8">
        <v>50</v>
      </c>
      <c r="D6">
        <f t="shared" si="0"/>
        <v>75</v>
      </c>
      <c r="E6">
        <v>1000</v>
      </c>
      <c r="F6">
        <v>17</v>
      </c>
      <c r="G6">
        <v>0.94199999999999995</v>
      </c>
      <c r="I6">
        <v>1.4999999999999999E-2</v>
      </c>
      <c r="J6">
        <v>0</v>
      </c>
      <c r="K6">
        <v>5.5</v>
      </c>
      <c r="L6">
        <f t="shared" si="1"/>
        <v>31250</v>
      </c>
      <c r="N6">
        <v>1000</v>
      </c>
      <c r="O6">
        <v>0</v>
      </c>
      <c r="P6">
        <v>1</v>
      </c>
    </row>
    <row r="7" spans="1:17" x14ac:dyDescent="0.35">
      <c r="A7" t="s">
        <v>18</v>
      </c>
      <c r="B7" s="8">
        <v>10</v>
      </c>
      <c r="C7">
        <v>0.6</v>
      </c>
      <c r="D7">
        <f t="shared" si="0"/>
        <v>75</v>
      </c>
      <c r="E7">
        <v>1000</v>
      </c>
      <c r="F7">
        <v>17</v>
      </c>
      <c r="G7">
        <v>0.94199999999999995</v>
      </c>
      <c r="H7">
        <v>1</v>
      </c>
      <c r="I7">
        <v>0.05</v>
      </c>
      <c r="J7">
        <v>0</v>
      </c>
      <c r="K7">
        <v>5.5</v>
      </c>
      <c r="L7">
        <f>0.5/(0.000016)</f>
        <v>31250</v>
      </c>
      <c r="N7">
        <v>1000</v>
      </c>
      <c r="O7">
        <v>0</v>
      </c>
      <c r="P7">
        <v>1</v>
      </c>
    </row>
    <row r="8" spans="1:17" x14ac:dyDescent="0.35">
      <c r="A8" t="s">
        <v>14</v>
      </c>
      <c r="B8" s="8">
        <v>10</v>
      </c>
      <c r="C8" s="9">
        <f>0.005128391</f>
        <v>5.1283910000000004E-3</v>
      </c>
      <c r="D8">
        <f t="shared" si="0"/>
        <v>75</v>
      </c>
      <c r="E8">
        <v>850</v>
      </c>
      <c r="F8">
        <v>17</v>
      </c>
      <c r="G8">
        <v>0.66</v>
      </c>
      <c r="H8">
        <v>1</v>
      </c>
      <c r="I8">
        <v>0.02</v>
      </c>
      <c r="J8">
        <f>1-(I8+G8)</f>
        <v>0.31999999999999995</v>
      </c>
      <c r="K8">
        <v>5.5</v>
      </c>
      <c r="L8">
        <f t="shared" ref="L8" si="2">0.5/(0.000016)</f>
        <v>31250</v>
      </c>
      <c r="N8">
        <v>1000</v>
      </c>
      <c r="O8">
        <v>0</v>
      </c>
      <c r="P8">
        <v>1</v>
      </c>
    </row>
    <row r="9" spans="1:17" x14ac:dyDescent="0.35">
      <c r="A9" s="5" t="s">
        <v>15</v>
      </c>
      <c r="B9" s="10">
        <v>10</v>
      </c>
      <c r="C9" s="5">
        <v>0.6</v>
      </c>
      <c r="D9" s="5">
        <f t="shared" si="0"/>
        <v>75</v>
      </c>
      <c r="E9" s="5"/>
      <c r="F9" s="5">
        <v>17</v>
      </c>
      <c r="G9" s="11">
        <f>3*0.000001</f>
        <v>3.0000000000000001E-6</v>
      </c>
      <c r="H9" s="5"/>
      <c r="I9" s="5">
        <v>0.1</v>
      </c>
      <c r="J9" s="5"/>
      <c r="K9" s="5">
        <v>5.6</v>
      </c>
      <c r="L9" s="5">
        <v>3000</v>
      </c>
      <c r="M9" s="6">
        <v>1.9999999999999999E-11</v>
      </c>
      <c r="N9" s="5">
        <v>2605</v>
      </c>
      <c r="O9" s="5">
        <v>0</v>
      </c>
      <c r="P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4:H52"/>
  <sheetViews>
    <sheetView tabSelected="1" zoomScale="85" zoomScaleNormal="85" workbookViewId="0">
      <selection activeCell="D29" sqref="D29"/>
    </sheetView>
  </sheetViews>
  <sheetFormatPr defaultRowHeight="14.5" x14ac:dyDescent="0.35"/>
  <cols>
    <col min="4" max="4" width="16.08984375" customWidth="1"/>
    <col min="5" max="5" width="14.36328125" bestFit="1" customWidth="1"/>
    <col min="6" max="6" width="17.7265625" bestFit="1" customWidth="1"/>
  </cols>
  <sheetData>
    <row r="4" spans="2:7" x14ac:dyDescent="0.35">
      <c r="B4" t="s">
        <v>23</v>
      </c>
    </row>
    <row r="5" spans="2:7" x14ac:dyDescent="0.35">
      <c r="B5" t="s">
        <v>28</v>
      </c>
      <c r="C5" s="4">
        <v>30</v>
      </c>
      <c r="D5" t="s">
        <v>27</v>
      </c>
    </row>
    <row r="6" spans="2:7" x14ac:dyDescent="0.35">
      <c r="B6" t="s">
        <v>29</v>
      </c>
      <c r="C6">
        <v>250</v>
      </c>
      <c r="D6" s="13" t="s">
        <v>30</v>
      </c>
    </row>
    <row r="7" spans="2:7" x14ac:dyDescent="0.35">
      <c r="B7" t="s">
        <v>23</v>
      </c>
      <c r="C7">
        <f>C6*C5/100</f>
        <v>75</v>
      </c>
      <c r="D7" t="s">
        <v>31</v>
      </c>
    </row>
    <row r="9" spans="2:7" x14ac:dyDescent="0.35">
      <c r="B9" t="s">
        <v>32</v>
      </c>
      <c r="D9" s="3"/>
      <c r="F9" s="3"/>
      <c r="G9" s="3"/>
    </row>
    <row r="10" spans="2:7" x14ac:dyDescent="0.35">
      <c r="B10" t="s">
        <v>34</v>
      </c>
      <c r="C10">
        <v>72.5</v>
      </c>
      <c r="D10" s="3"/>
      <c r="F10" s="3"/>
      <c r="G10" s="3"/>
    </row>
    <row r="11" spans="2:7" x14ac:dyDescent="0.35">
      <c r="B11" t="s">
        <v>33</v>
      </c>
      <c r="C11">
        <f>73-C10</f>
        <v>0.5</v>
      </c>
      <c r="D11" s="3" t="s">
        <v>31</v>
      </c>
      <c r="F11" s="3"/>
      <c r="G11" s="3"/>
    </row>
    <row r="12" spans="2:7" x14ac:dyDescent="0.35">
      <c r="B12" t="s">
        <v>35</v>
      </c>
      <c r="C12">
        <f>74.3-C10</f>
        <v>1.7999999999999972</v>
      </c>
      <c r="D12" s="3" t="s">
        <v>31</v>
      </c>
      <c r="F12" s="3"/>
      <c r="G12" s="3"/>
    </row>
    <row r="13" spans="2:7" x14ac:dyDescent="0.35">
      <c r="D13" s="3"/>
      <c r="F13" s="3"/>
      <c r="G13" s="3"/>
    </row>
    <row r="14" spans="2:7" x14ac:dyDescent="0.35">
      <c r="B14" t="s">
        <v>36</v>
      </c>
      <c r="D14" s="3"/>
      <c r="F14" s="3"/>
      <c r="G14" s="3"/>
    </row>
    <row r="15" spans="2:7" x14ac:dyDescent="0.35">
      <c r="B15" t="s">
        <v>37</v>
      </c>
      <c r="C15">
        <v>45</v>
      </c>
      <c r="D15" s="3" t="s">
        <v>38</v>
      </c>
      <c r="E15">
        <f>250*C15/1000</f>
        <v>11.25</v>
      </c>
      <c r="F15" s="3" t="s">
        <v>31</v>
      </c>
      <c r="G15" s="3"/>
    </row>
    <row r="16" spans="2:7" x14ac:dyDescent="0.35">
      <c r="B16" t="s">
        <v>39</v>
      </c>
      <c r="C16">
        <v>30</v>
      </c>
      <c r="D16" s="3" t="s">
        <v>38</v>
      </c>
      <c r="E16">
        <f t="shared" ref="E16:E17" si="0">250*C16/1000</f>
        <v>7.5</v>
      </c>
      <c r="F16" s="3" t="s">
        <v>31</v>
      </c>
      <c r="G16" s="3"/>
    </row>
    <row r="17" spans="2:7" x14ac:dyDescent="0.35">
      <c r="B17" t="s">
        <v>40</v>
      </c>
      <c r="C17">
        <v>45</v>
      </c>
      <c r="D17" s="3" t="s">
        <v>38</v>
      </c>
      <c r="E17">
        <f t="shared" si="0"/>
        <v>11.25</v>
      </c>
      <c r="F17" s="3" t="s">
        <v>31</v>
      </c>
      <c r="G17" s="3"/>
    </row>
    <row r="18" spans="2:7" x14ac:dyDescent="0.35">
      <c r="D18" s="3"/>
      <c r="F18" s="3"/>
      <c r="G18" s="3"/>
    </row>
    <row r="19" spans="2:7" x14ac:dyDescent="0.35">
      <c r="D19" s="3"/>
      <c r="F19" s="3"/>
      <c r="G19" s="3"/>
    </row>
    <row r="20" spans="2:7" x14ac:dyDescent="0.35">
      <c r="D20" s="3"/>
      <c r="F20" s="3"/>
      <c r="G20" s="3"/>
    </row>
    <row r="21" spans="2:7" x14ac:dyDescent="0.35">
      <c r="D21" s="3"/>
      <c r="F21" s="3"/>
      <c r="G21" s="3"/>
    </row>
    <row r="22" spans="2:7" x14ac:dyDescent="0.35">
      <c r="D22" s="3"/>
      <c r="F22" s="3"/>
      <c r="G22" s="3"/>
    </row>
    <row r="23" spans="2:7" x14ac:dyDescent="0.35">
      <c r="D23" s="3"/>
      <c r="F23" s="3"/>
      <c r="G23" s="3"/>
    </row>
    <row r="24" spans="2:7" x14ac:dyDescent="0.35">
      <c r="D24" s="3"/>
      <c r="F24" s="3"/>
      <c r="G24" s="3"/>
    </row>
    <row r="25" spans="2:7" x14ac:dyDescent="0.35">
      <c r="F25" s="3"/>
      <c r="G25" s="3"/>
    </row>
    <row r="33" spans="2:8" x14ac:dyDescent="0.35">
      <c r="B33" s="4"/>
    </row>
    <row r="37" spans="2:8" x14ac:dyDescent="0.35">
      <c r="D37" s="3"/>
      <c r="G37" s="7"/>
      <c r="H37" s="7"/>
    </row>
    <row r="38" spans="2:8" x14ac:dyDescent="0.35">
      <c r="D38" s="3"/>
      <c r="G38" s="7"/>
      <c r="H38" s="7"/>
    </row>
    <row r="39" spans="2:8" x14ac:dyDescent="0.35">
      <c r="D39" s="3"/>
      <c r="G39" s="7"/>
      <c r="H39" s="7"/>
    </row>
    <row r="40" spans="2:8" x14ac:dyDescent="0.35">
      <c r="D40" s="3"/>
      <c r="G40" s="7"/>
      <c r="H40" s="7"/>
    </row>
    <row r="41" spans="2:8" x14ac:dyDescent="0.35">
      <c r="D41" s="3"/>
      <c r="G41" s="7"/>
      <c r="H41" s="7"/>
    </row>
    <row r="42" spans="2:8" x14ac:dyDescent="0.35">
      <c r="D42" s="3"/>
      <c r="G42" s="7"/>
      <c r="H42" s="7"/>
    </row>
    <row r="43" spans="2:8" x14ac:dyDescent="0.35">
      <c r="D43" s="3"/>
      <c r="G43" s="7"/>
      <c r="H43" s="7"/>
    </row>
    <row r="44" spans="2:8" x14ac:dyDescent="0.35">
      <c r="D44" s="3"/>
      <c r="G44" s="7"/>
      <c r="H44" s="7"/>
    </row>
    <row r="45" spans="2:8" x14ac:dyDescent="0.35">
      <c r="D45" s="3"/>
      <c r="G45" s="7"/>
      <c r="H45" s="7"/>
    </row>
    <row r="46" spans="2:8" x14ac:dyDescent="0.35">
      <c r="D46" s="3"/>
      <c r="G46" s="7"/>
      <c r="H46" s="7"/>
    </row>
    <row r="47" spans="2:8" x14ac:dyDescent="0.35">
      <c r="D47" s="3"/>
      <c r="G47" s="7"/>
      <c r="H47" s="7"/>
    </row>
    <row r="48" spans="2:8" x14ac:dyDescent="0.35">
      <c r="D48" s="3"/>
      <c r="G48" s="7"/>
      <c r="H48" s="7"/>
    </row>
    <row r="49" spans="4:8" x14ac:dyDescent="0.35">
      <c r="D49" s="3"/>
      <c r="G49" s="7"/>
      <c r="H49" s="7"/>
    </row>
    <row r="50" spans="4:8" x14ac:dyDescent="0.35">
      <c r="D50" s="3"/>
      <c r="G50" s="7"/>
      <c r="H50" s="7"/>
    </row>
    <row r="51" spans="4:8" x14ac:dyDescent="0.35">
      <c r="G51" s="7"/>
      <c r="H51" s="7"/>
    </row>
    <row r="52" spans="4:8" x14ac:dyDescent="0.35">
      <c r="D5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BCSUMM</vt:lpstr>
      <vt:lpstr>DimCalcs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2025-02-26T20:22:08Z</dcterms:modified>
</cp:coreProperties>
</file>