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1B6E7AFD-BC97-6B47-9019-C8F1346F88C5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" i="1" l="1"/>
  <c r="S15" i="1"/>
  <c r="N16" i="1"/>
  <c r="N15" i="1"/>
  <c r="N13" i="1"/>
  <c r="N12" i="1"/>
  <c r="N11" i="1"/>
  <c r="N10" i="1"/>
  <c r="K13" i="1"/>
  <c r="K12" i="1"/>
  <c r="K11" i="1"/>
  <c r="K10" i="1"/>
  <c r="K6" i="1"/>
  <c r="I12" i="1"/>
  <c r="I13" i="1"/>
  <c r="F13" i="1"/>
  <c r="D13" i="1"/>
  <c r="D12" i="1"/>
  <c r="D11" i="1"/>
  <c r="D10" i="1"/>
  <c r="F12" i="1"/>
  <c r="F11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tc={1C17084A-85DE-074A-9F8F-2DDB1ADC8ED4}</author>
    <author>tc={3184014C-6AB2-8840-9BEF-EF98039045A7}</author>
  </authors>
  <commentList>
    <comment ref="C1" authorId="0" shapeId="0" xr:uid="{1C17084A-85DE-074A-9F8F-2DDB1ADC8E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Retained; “at least 2 episodes of HIV care &amp; treatment across the year”</t>
      </text>
    </comment>
    <comment ref="E1" authorId="1" shapeId="0" xr:uid="{3184014C-6AB2-8840-9BEF-EF98039045A7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“Evidence of Care (At least one visit)”</t>
      </text>
    </comment>
  </commentList>
</comments>
</file>

<file path=xl/sharedStrings.xml><?xml version="1.0" encoding="utf-8"?>
<sst xmlns="http://schemas.openxmlformats.org/spreadsheetml/2006/main" count="56" uniqueCount="38">
  <si>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</si>
  <si>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</si>
  <si>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</si>
  <si>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</si>
  <si>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</si>
  <si>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</si>
  <si>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</si>
  <si>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</si>
  <si>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</si>
  <si>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</si>
  <si>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</si>
  <si>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</si>
  <si>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</si>
  <si>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</si>
  <si>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</si>
  <si>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</si>
  <si>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</si>
  <si>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</si>
  <si>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</si>
  <si>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</si>
  <si>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</si>
  <si>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</si>
  <si>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</si>
  <si>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</si>
  <si>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</si>
  <si>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</si>
  <si>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Dallas County (2,368,139)</t>
  </si>
  <si>
    <t>Tarrant County (1,809,034)</t>
  </si>
  <si>
    <t>Dallas EMA (Eligible Metropolitan Area): Dallas, Denton, Collin, Hunt, Rockwall, Ellis, Kaufman, Henderson (8 counties)</t>
  </si>
  <si>
    <t>Dallas HSDA (Health Services Delivery Area): Dallas, Denton, Collin, Hunt, Rockwall, Ellis, Kaufman, Navarro (8 counties)</t>
  </si>
  <si>
    <t>2014: EMA</t>
  </si>
  <si>
    <t>2016: HSDA</t>
  </si>
  <si>
    <t>2018: HSDA</t>
  </si>
  <si>
    <t>https://achievingtogethertx.org/wp-content/uploads/2020/01/Dallas-HSDA-2018-HIV-Continuum-of-Care.pdf</t>
  </si>
  <si>
    <t>https://www.dallascounty.org/Assets/uploads/docs/rwpc/data/2016_DallasHSDA_DataSheet.pdf</t>
  </si>
  <si>
    <t>https://www.dallascounty.org/Assets/uploads/docs/rwpc/data/2015_DallasEMACascade.pdf</t>
  </si>
  <si>
    <t>2015: EMA and HSDA; used HSDA</t>
  </si>
  <si>
    <t>https://www.dallascounty.org/Assets/uploads/docs/rwpc/CDC_HRSA_Integrated_HIV_Prevention_and_Care_Plan_FINAL.pdf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</si>
</sst>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71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F45A9E75-ABED-7240-9C6A-7C7F1583835E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6-11T17:17:00.40" personId="{F45A9E75-ABED-7240-9C6A-7C7F1583835E}" id="{1C17084A-85DE-074A-9F8F-2DDB1ADC8ED4}">
    <text>Retained; “at least 2 episodes of HIV care &amp; treatment across the year”</text>
  </threadedComment>
  <threadedComment ref="E1" dT="2020-06-11T17:17:22.46" personId="{F45A9E75-ABED-7240-9C6A-7C7F1583835E}" id="{3184014C-6AB2-8840-9BEF-EF98039045A7}">
    <text>“Evidence of Care (At least one visit)”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llascounty.org/Assets/uploads/docs/rwpc/data/2015_DallasEMACascade.pdf" TargetMode="External"/><Relationship Id="rId2" Type="http://schemas.openxmlformats.org/officeDocument/2006/relationships/hyperlink" Target="https://www.dallascounty.org/Assets/uploads/docs/rwpc/data/2016_DallasHSDA_DataSheet.pdf" TargetMode="External"/><Relationship Id="rId1" Type="http://schemas.openxmlformats.org/officeDocument/2006/relationships/hyperlink" Target="https://achievingtogethertx.org/wp-content/uploads/2020/01/Dallas-HSDA-2018-HIV-Continuum-of-Care.pdf" TargetMode="External"/><Relationship Id="rId4" Type="http://schemas.openxmlformats.org/officeDocument/2006/relationships/hyperlink" Target="https://www.dallascounty.org/Assets/uploads/docs/rwpc/CDC_HRSA_Integrated_HIV_Prevention_and_Care_Plan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21" s="1" customFormat="1" x14ac:dyDescent="0.2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  <c r="T1" s="1" t="s">
        <v>18</v>
      </c>
      <c r="U1" s="1" t="s">
        <v>19</v>
      </c>
    </row>
    <row r="2" spans="1:21" s="1" customFormat="1" x14ac:dyDescent="0.2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2016</v>
      </c>
      <c r="H2" s="1">
        <v>2016</v>
      </c>
      <c r="I2" s="1">
        <v>2016</v>
      </c>
      <c r="J2" s="1">
        <v>2016</v>
      </c>
      <c r="K2" s="1">
        <v>2016</v>
      </c>
      <c r="L2" s="1">
        <v>2015</v>
      </c>
      <c r="M2" s="1">
        <v>2015</v>
      </c>
      <c r="N2" s="1">
        <v>2015</v>
      </c>
      <c r="O2" s="1">
        <v>2015</v>
      </c>
      <c r="P2" s="1">
        <v>2015</v>
      </c>
      <c r="Q2" s="1">
        <v>2014</v>
      </c>
      <c r="R2" s="1">
        <v>2014</v>
      </c>
      <c r="S2" s="1">
        <v>2014</v>
      </c>
      <c r="T2" s="1">
        <v>2014</v>
      </c>
      <c r="U2" s="1">
        <v>2014</v>
      </c>
    </row>
    <row r="3" spans="1:21" s="5" customFormat="1" x14ac:dyDescent="0.2">
      <c r="A3" s="4" t="s">
        <v>0</v>
      </c>
      <c r="B3" s="17">
        <v>0.64</v>
      </c>
      <c r="C3" s="17">
        <v>0.73</v>
      </c>
      <c r="D3" s="17">
        <v>22999</v>
      </c>
      <c r="E3" s="17">
        <v>0.79</v>
      </c>
      <c r="F3" s="17">
        <v>1027</v>
      </c>
      <c r="G3" s="17">
        <v>0.62</v>
      </c>
      <c r="H3" s="17">
        <v>0.73</v>
      </c>
      <c r="I3" s="17">
        <v>21044</v>
      </c>
      <c r="J3" s="17">
        <v>0.79</v>
      </c>
      <c r="K3" s="17">
        <v>981</v>
      </c>
      <c r="L3" s="17">
        <v>0.63300000000000001</v>
      </c>
      <c r="M3" s="17">
        <v>0.72099999999999997</v>
      </c>
      <c r="N3" s="17">
        <v>19768</v>
      </c>
      <c r="O3" s="5">
        <v>0.79099999999999993</v>
      </c>
      <c r="Q3" s="5">
        <v>0.59</v>
      </c>
      <c r="R3" s="5">
        <v>0.72</v>
      </c>
      <c r="S3" s="5">
        <v>19389</v>
      </c>
      <c r="T3" s="5">
        <v>0.79</v>
      </c>
    </row>
    <row r="4" spans="1:21" s="7" customFormat="1" x14ac:dyDescent="0.2">
      <c r="A4" s="6" t="s">
        <v>1</v>
      </c>
      <c r="B4" s="18">
        <v>0.56999999999999995</v>
      </c>
      <c r="C4" s="19">
        <v>0.68</v>
      </c>
      <c r="D4" s="20">
        <v>9587</v>
      </c>
      <c r="E4" s="18">
        <v>0.76</v>
      </c>
      <c r="F4" s="20">
        <v>441</v>
      </c>
      <c r="G4" s="18">
        <v>0.55000000000000004</v>
      </c>
      <c r="H4" s="18">
        <v>0.68</v>
      </c>
      <c r="I4" s="18">
        <v>8763</v>
      </c>
      <c r="J4" s="18">
        <v>0.76</v>
      </c>
      <c r="K4" s="18">
        <v>423</v>
      </c>
      <c r="L4" s="18">
        <v>0.56200000000000006</v>
      </c>
      <c r="M4" s="18">
        <v>0.67200000000000004</v>
      </c>
      <c r="N4" s="18">
        <v>8202</v>
      </c>
      <c r="O4" s="7">
        <v>0.76400000000000001</v>
      </c>
      <c r="Q4" s="7">
        <v>0.52</v>
      </c>
      <c r="R4" s="7">
        <v>0.67</v>
      </c>
      <c r="S4" s="7">
        <v>7884</v>
      </c>
      <c r="T4" s="7">
        <v>0.76</v>
      </c>
      <c r="U4" s="7">
        <v>494</v>
      </c>
    </row>
    <row r="5" spans="1:21" s="9" customFormat="1" x14ac:dyDescent="0.2">
      <c r="A5" s="8" t="s">
        <v>2</v>
      </c>
      <c r="B5" s="10">
        <v>0.64</v>
      </c>
      <c r="C5" s="21">
        <v>0.72</v>
      </c>
      <c r="D5" s="22">
        <v>5515</v>
      </c>
      <c r="E5" s="10">
        <v>0.78</v>
      </c>
      <c r="F5" s="22">
        <v>314</v>
      </c>
      <c r="G5" s="10">
        <v>0.62</v>
      </c>
      <c r="H5" s="10">
        <v>0.72</v>
      </c>
      <c r="I5" s="10">
        <v>4772</v>
      </c>
      <c r="J5" s="10">
        <v>0.77</v>
      </c>
      <c r="K5" s="10">
        <v>283</v>
      </c>
      <c r="L5" s="10">
        <v>0.63400000000000001</v>
      </c>
      <c r="M5" s="10">
        <v>0.71200000000000008</v>
      </c>
      <c r="N5" s="10">
        <v>4375</v>
      </c>
      <c r="O5" s="9">
        <v>0.77</v>
      </c>
      <c r="P5" s="10"/>
      <c r="Q5" s="9">
        <v>0.59</v>
      </c>
      <c r="R5" s="9">
        <v>0.7</v>
      </c>
      <c r="S5" s="9">
        <v>4243</v>
      </c>
      <c r="T5" s="9">
        <v>0.77</v>
      </c>
      <c r="U5" s="10">
        <v>267</v>
      </c>
    </row>
    <row r="6" spans="1:21" s="3" customFormat="1" x14ac:dyDescent="0.2">
      <c r="A6" s="2" t="s">
        <v>3</v>
      </c>
      <c r="B6" s="23">
        <v>0.73</v>
      </c>
      <c r="C6" s="24">
        <v>0.79</v>
      </c>
      <c r="D6" s="25">
        <v>6480</v>
      </c>
      <c r="E6" s="23">
        <v>0.83</v>
      </c>
      <c r="F6" s="25">
        <v>220</v>
      </c>
      <c r="G6" s="23">
        <v>0.71</v>
      </c>
      <c r="H6" s="23">
        <v>0.78</v>
      </c>
      <c r="I6" s="23">
        <v>6417</v>
      </c>
      <c r="J6" s="23">
        <v>0.83</v>
      </c>
      <c r="K6" s="23">
        <f>226+22</f>
        <v>248</v>
      </c>
      <c r="L6" s="23">
        <v>0.71900000000000008</v>
      </c>
      <c r="M6" s="23">
        <v>0.78500000000000003</v>
      </c>
      <c r="N6" s="23">
        <v>6192</v>
      </c>
      <c r="O6" s="3">
        <v>0.83299999999999996</v>
      </c>
      <c r="Q6" s="3">
        <v>0.69</v>
      </c>
      <c r="R6" s="3">
        <v>0.78</v>
      </c>
      <c r="S6" s="3">
        <v>6327</v>
      </c>
      <c r="T6" s="3">
        <v>0.84</v>
      </c>
      <c r="U6" s="3">
        <v>264</v>
      </c>
    </row>
    <row r="7" spans="1:21" s="7" customFormat="1" x14ac:dyDescent="0.2">
      <c r="A7" s="6" t="s">
        <v>4</v>
      </c>
      <c r="B7" s="18">
        <v>0.65</v>
      </c>
      <c r="C7" s="19">
        <v>0.73</v>
      </c>
      <c r="D7" s="20">
        <v>18372</v>
      </c>
      <c r="E7" s="18">
        <v>0.79</v>
      </c>
      <c r="F7" s="20">
        <v>844</v>
      </c>
      <c r="G7" s="18">
        <v>0.62</v>
      </c>
      <c r="H7" s="18">
        <v>0.73</v>
      </c>
      <c r="I7" s="18">
        <v>16930</v>
      </c>
      <c r="J7" s="18">
        <v>0.79</v>
      </c>
      <c r="K7" s="18">
        <v>793</v>
      </c>
      <c r="L7" s="18">
        <v>0.6409999999999999</v>
      </c>
      <c r="M7" s="18">
        <v>0.72599999999999998</v>
      </c>
      <c r="N7" s="18">
        <v>15840</v>
      </c>
      <c r="O7" s="7">
        <v>0.79500000000000004</v>
      </c>
      <c r="Q7" s="7">
        <v>0.6</v>
      </c>
      <c r="R7" s="7">
        <v>0.72</v>
      </c>
      <c r="S7" s="7">
        <v>15538</v>
      </c>
      <c r="T7" s="7">
        <v>0.79</v>
      </c>
      <c r="U7" s="7">
        <v>875</v>
      </c>
    </row>
    <row r="8" spans="1:21" s="3" customFormat="1" x14ac:dyDescent="0.2">
      <c r="A8" s="2" t="s">
        <v>5</v>
      </c>
      <c r="B8" s="23">
        <v>0.61</v>
      </c>
      <c r="C8" s="24">
        <v>0.71</v>
      </c>
      <c r="D8" s="25">
        <v>4445</v>
      </c>
      <c r="E8" s="10">
        <v>0.78</v>
      </c>
      <c r="F8" s="25">
        <v>168</v>
      </c>
      <c r="G8" s="23">
        <v>0.59</v>
      </c>
      <c r="H8" s="23">
        <v>0.71</v>
      </c>
      <c r="I8" s="23">
        <v>4114</v>
      </c>
      <c r="J8" s="10">
        <v>0.77</v>
      </c>
      <c r="K8" s="23">
        <v>172</v>
      </c>
      <c r="L8" s="23">
        <v>0.60099999999999998</v>
      </c>
      <c r="M8" s="23">
        <v>0.70099999999999996</v>
      </c>
      <c r="N8" s="23">
        <v>3928</v>
      </c>
      <c r="O8" s="9">
        <v>0.77599999999999991</v>
      </c>
      <c r="Q8" s="3">
        <v>0.56000000000000005</v>
      </c>
      <c r="R8" s="3">
        <v>0.7</v>
      </c>
      <c r="S8" s="3">
        <v>3851</v>
      </c>
      <c r="T8" s="3">
        <v>0.78</v>
      </c>
      <c r="U8" s="3">
        <v>201</v>
      </c>
    </row>
    <row r="9" spans="1:21" s="7" customFormat="1" x14ac:dyDescent="0.2">
      <c r="A9" s="6" t="s">
        <v>6</v>
      </c>
      <c r="B9" s="19">
        <v>0.51</v>
      </c>
      <c r="C9" s="19">
        <v>0.63</v>
      </c>
      <c r="D9" s="20">
        <v>954</v>
      </c>
      <c r="E9" s="19">
        <v>0.78</v>
      </c>
      <c r="F9" s="20">
        <v>212</v>
      </c>
      <c r="G9" s="19">
        <v>0.47</v>
      </c>
      <c r="H9" s="19">
        <v>0.62</v>
      </c>
      <c r="I9" s="18">
        <v>980</v>
      </c>
      <c r="J9" s="19">
        <v>0.76</v>
      </c>
      <c r="K9" s="20">
        <v>225</v>
      </c>
      <c r="L9" s="19">
        <v>0.46899999999999997</v>
      </c>
      <c r="M9" s="19">
        <v>0.61</v>
      </c>
      <c r="N9" s="18">
        <v>956</v>
      </c>
      <c r="O9" s="15">
        <v>0.80299999999999994</v>
      </c>
      <c r="P9" s="13"/>
      <c r="Q9" s="7">
        <v>0.37</v>
      </c>
      <c r="R9" s="7">
        <v>0.56000000000000005</v>
      </c>
      <c r="S9" s="7">
        <v>948</v>
      </c>
      <c r="T9" s="7">
        <v>0.78</v>
      </c>
    </row>
    <row r="10" spans="1:21" s="9" customFormat="1" x14ac:dyDescent="0.2">
      <c r="A10" s="8" t="s">
        <v>7</v>
      </c>
      <c r="B10" s="10">
        <v>0.59</v>
      </c>
      <c r="C10" s="21">
        <v>0.69</v>
      </c>
      <c r="D10" s="22">
        <f>10040/2</f>
        <v>5020</v>
      </c>
      <c r="E10" s="10">
        <v>0.78</v>
      </c>
      <c r="F10" s="22">
        <f>610/2</f>
        <v>305</v>
      </c>
      <c r="G10" s="10">
        <v>0.54</v>
      </c>
      <c r="H10" s="10">
        <v>0.68</v>
      </c>
      <c r="I10" s="10">
        <v>4147</v>
      </c>
      <c r="J10" s="10">
        <v>0.78</v>
      </c>
      <c r="K10" s="10">
        <f>546/2</f>
        <v>273</v>
      </c>
      <c r="L10" s="21">
        <v>0.58299999999999996</v>
      </c>
      <c r="M10" s="10">
        <v>0.68599999999999994</v>
      </c>
      <c r="N10" s="22">
        <f>8609/2</f>
        <v>4304.5</v>
      </c>
      <c r="O10" s="10">
        <v>0.77300000000000002</v>
      </c>
      <c r="Q10" s="9">
        <v>0.5</v>
      </c>
      <c r="R10" s="9">
        <v>0.65</v>
      </c>
      <c r="S10" s="9">
        <v>3682</v>
      </c>
      <c r="T10" s="9">
        <v>0.76</v>
      </c>
    </row>
    <row r="11" spans="1:21" s="9" customFormat="1" x14ac:dyDescent="0.2">
      <c r="A11" s="8" t="s">
        <v>8</v>
      </c>
      <c r="B11" s="21">
        <v>0.59</v>
      </c>
      <c r="C11" s="21">
        <v>0.69</v>
      </c>
      <c r="D11" s="22">
        <f>10040/2</f>
        <v>5020</v>
      </c>
      <c r="E11" s="10">
        <v>0.78</v>
      </c>
      <c r="F11" s="22">
        <f>610/2</f>
        <v>305</v>
      </c>
      <c r="G11" s="21">
        <v>0.57999999999999996</v>
      </c>
      <c r="H11" s="21">
        <v>0.71</v>
      </c>
      <c r="I11" s="10">
        <v>4977</v>
      </c>
      <c r="J11" s="10">
        <v>0.77</v>
      </c>
      <c r="K11" s="10">
        <f>546/2</f>
        <v>273</v>
      </c>
      <c r="L11" s="21">
        <v>0.58299999999999996</v>
      </c>
      <c r="M11" s="21">
        <v>0.68599999999999994</v>
      </c>
      <c r="N11" s="22">
        <f>8609/2</f>
        <v>4304.5</v>
      </c>
      <c r="O11" s="9">
        <v>0.77300000000000002</v>
      </c>
      <c r="Q11" s="9">
        <v>0.56999999999999995</v>
      </c>
      <c r="R11" s="9">
        <v>0.71</v>
      </c>
      <c r="S11" s="9">
        <v>4848</v>
      </c>
      <c r="T11" s="9">
        <v>0.78</v>
      </c>
    </row>
    <row r="12" spans="1:21" s="9" customFormat="1" x14ac:dyDescent="0.2">
      <c r="A12" s="8" t="s">
        <v>9</v>
      </c>
      <c r="B12" s="10">
        <v>0.69</v>
      </c>
      <c r="C12" s="21">
        <v>0.77</v>
      </c>
      <c r="D12" s="22">
        <f>10661/2</f>
        <v>5330.5</v>
      </c>
      <c r="E12" s="10">
        <v>0.81</v>
      </c>
      <c r="F12" s="22">
        <f>183/2</f>
        <v>91.5</v>
      </c>
      <c r="G12" s="10">
        <v>0.67</v>
      </c>
      <c r="H12" s="10">
        <v>0.77</v>
      </c>
      <c r="I12" s="22">
        <f>10940/2</f>
        <v>5470</v>
      </c>
      <c r="J12" s="10">
        <v>0.81</v>
      </c>
      <c r="K12" s="22">
        <f>210/2</f>
        <v>105</v>
      </c>
      <c r="L12" s="21">
        <v>0.69</v>
      </c>
      <c r="M12" s="10">
        <v>0.76200000000000001</v>
      </c>
      <c r="N12" s="22">
        <f>10203/2</f>
        <v>5101.5</v>
      </c>
      <c r="O12" s="9">
        <v>0.80599999999999994</v>
      </c>
      <c r="P12" s="14"/>
      <c r="Q12" s="9">
        <v>0.66</v>
      </c>
      <c r="R12" s="9">
        <v>0.77</v>
      </c>
      <c r="S12" s="9">
        <v>6204</v>
      </c>
      <c r="T12" s="9">
        <v>0.81</v>
      </c>
    </row>
    <row r="13" spans="1:21" s="3" customFormat="1" x14ac:dyDescent="0.2">
      <c r="A13" s="2" t="s">
        <v>10</v>
      </c>
      <c r="B13" s="24">
        <v>0.69</v>
      </c>
      <c r="C13" s="24">
        <v>0.74</v>
      </c>
      <c r="D13" s="22">
        <f>(10661/2)+1344</f>
        <v>6674.5</v>
      </c>
      <c r="E13" s="23">
        <v>0.76</v>
      </c>
      <c r="F13" s="22">
        <f>(183/2)+22</f>
        <v>113.5</v>
      </c>
      <c r="G13" s="24">
        <v>0.67</v>
      </c>
      <c r="H13" s="24">
        <v>0.77</v>
      </c>
      <c r="I13" s="22">
        <f>10940/2</f>
        <v>5470</v>
      </c>
      <c r="J13" s="23">
        <v>0.81</v>
      </c>
      <c r="K13" s="22">
        <f>210/2</f>
        <v>105</v>
      </c>
      <c r="L13" s="24">
        <v>0.69</v>
      </c>
      <c r="M13" s="24">
        <v>0.76200000000000001</v>
      </c>
      <c r="N13" s="22">
        <f>10203/2</f>
        <v>5101.5</v>
      </c>
      <c r="O13" s="3">
        <v>0.80599999999999994</v>
      </c>
      <c r="Q13" s="3">
        <v>0.67</v>
      </c>
      <c r="R13" s="3">
        <v>0.76</v>
      </c>
      <c r="S13" s="3">
        <v>3667</v>
      </c>
      <c r="T13" s="3">
        <v>0.79</v>
      </c>
    </row>
    <row r="14" spans="1:21" s="7" customFormat="1" x14ac:dyDescent="0.2">
      <c r="A14" s="6" t="s">
        <v>11</v>
      </c>
      <c r="B14" s="18">
        <v>0.66</v>
      </c>
      <c r="C14" s="19">
        <v>0.74</v>
      </c>
      <c r="D14" s="18">
        <v>15794</v>
      </c>
      <c r="E14" s="18">
        <v>0.8</v>
      </c>
      <c r="F14" s="18">
        <v>754</v>
      </c>
      <c r="G14" s="18">
        <v>0.64</v>
      </c>
      <c r="H14" s="18">
        <v>0.74</v>
      </c>
      <c r="I14" s="18">
        <v>14396</v>
      </c>
      <c r="J14" s="18">
        <v>0.8</v>
      </c>
      <c r="K14" s="18">
        <v>747</v>
      </c>
      <c r="L14" s="18">
        <v>0.65500000000000003</v>
      </c>
      <c r="M14" s="18">
        <v>0.73499999999999999</v>
      </c>
      <c r="N14" s="18">
        <v>13398</v>
      </c>
      <c r="O14" s="7">
        <v>0.80299999999999994</v>
      </c>
      <c r="Q14" s="7">
        <v>0.62</v>
      </c>
      <c r="R14" s="7">
        <v>0.73</v>
      </c>
      <c r="S14" s="7">
        <v>13133</v>
      </c>
      <c r="T14" s="7">
        <v>0.8</v>
      </c>
    </row>
    <row r="15" spans="1:21" s="9" customFormat="1" x14ac:dyDescent="0.2">
      <c r="A15" s="8" t="s">
        <v>12</v>
      </c>
      <c r="B15" s="10">
        <v>0.56999999999999995</v>
      </c>
      <c r="C15" s="21">
        <v>0.7</v>
      </c>
      <c r="D15" s="22">
        <v>2376</v>
      </c>
      <c r="E15" s="10">
        <v>0.77</v>
      </c>
      <c r="F15" s="22">
        <v>78</v>
      </c>
      <c r="G15" s="10">
        <v>0.55000000000000004</v>
      </c>
      <c r="H15" s="10">
        <v>0.7</v>
      </c>
      <c r="I15" s="10">
        <v>2220</v>
      </c>
      <c r="J15" s="10">
        <v>0.77</v>
      </c>
      <c r="K15" s="10">
        <v>67</v>
      </c>
      <c r="L15" s="10">
        <v>0.57499999999999996</v>
      </c>
      <c r="M15" s="10">
        <v>0.69799999999999995</v>
      </c>
      <c r="N15" s="10">
        <f>2180/2</f>
        <v>1090</v>
      </c>
      <c r="O15" s="9">
        <v>0.77300000000000002</v>
      </c>
      <c r="P15" s="10"/>
      <c r="Q15" s="9">
        <v>0.53</v>
      </c>
      <c r="R15" s="9">
        <v>0.7</v>
      </c>
      <c r="S15" s="9">
        <f>2146/2</f>
        <v>1073</v>
      </c>
      <c r="T15" s="9">
        <v>0.77</v>
      </c>
    </row>
    <row r="16" spans="1:21" s="9" customFormat="1" x14ac:dyDescent="0.2">
      <c r="A16" s="8" t="s">
        <v>13</v>
      </c>
      <c r="B16" s="10"/>
      <c r="C16" s="21"/>
      <c r="D16" s="22"/>
      <c r="E16" s="10"/>
      <c r="F16" s="22"/>
      <c r="G16" s="10"/>
      <c r="H16" s="10"/>
      <c r="I16" s="10"/>
      <c r="J16" s="10"/>
      <c r="K16" s="10"/>
      <c r="L16" s="10">
        <v>0.57499999999999996</v>
      </c>
      <c r="M16" s="10">
        <v>0.69799999999999995</v>
      </c>
      <c r="N16" s="10">
        <f>2180/2</f>
        <v>1090</v>
      </c>
      <c r="O16" s="9">
        <v>0.77300000000000002</v>
      </c>
      <c r="P16" s="10"/>
      <c r="Q16" s="9">
        <v>0.53</v>
      </c>
      <c r="R16" s="9">
        <v>0.7</v>
      </c>
      <c r="S16" s="9">
        <f>2146/2</f>
        <v>1073</v>
      </c>
      <c r="T16" s="9">
        <v>0.77</v>
      </c>
    </row>
    <row r="17" spans="1:26" s="3" customFormat="1" x14ac:dyDescent="0.2">
      <c r="A17" s="2" t="s">
        <v>14</v>
      </c>
      <c r="B17" s="23">
        <v>0.6</v>
      </c>
      <c r="C17" s="24">
        <v>0.7</v>
      </c>
      <c r="D17" s="23">
        <v>4654</v>
      </c>
      <c r="E17" s="23">
        <v>0.77</v>
      </c>
      <c r="F17" s="23">
        <v>195</v>
      </c>
      <c r="G17" s="23">
        <v>0.59</v>
      </c>
      <c r="H17" s="23">
        <v>0.7</v>
      </c>
      <c r="I17" s="23">
        <v>4265</v>
      </c>
      <c r="J17" s="23">
        <v>0.76</v>
      </c>
      <c r="K17" s="23">
        <v>165</v>
      </c>
      <c r="L17" s="23">
        <v>0.59599999999999997</v>
      </c>
      <c r="M17" s="23">
        <v>0.68900000000000006</v>
      </c>
      <c r="N17" s="23">
        <v>4038</v>
      </c>
      <c r="O17" s="3">
        <v>0.7609999999999999</v>
      </c>
      <c r="Q17" s="3">
        <v>0.56000000000000005</v>
      </c>
      <c r="R17" s="3">
        <v>0.69</v>
      </c>
      <c r="S17" s="3">
        <v>3953</v>
      </c>
      <c r="T17" s="3">
        <v>0.76</v>
      </c>
    </row>
    <row r="18" spans="1:26" x14ac:dyDescent="0.2">
      <c r="A18" s="1" t="s">
        <v>20</v>
      </c>
      <c r="B18" s="16"/>
      <c r="C18" s="16"/>
      <c r="D18" s="16"/>
      <c r="E18" s="16"/>
      <c r="L18" s="28"/>
      <c r="M18" s="30"/>
      <c r="N18" s="29"/>
      <c r="O18" s="28"/>
      <c r="Q18" s="32"/>
      <c r="R18" s="32"/>
      <c r="S18" s="31"/>
      <c r="T18" s="32"/>
      <c r="U18" s="31"/>
      <c r="V18" s="31"/>
      <c r="W18" s="31"/>
    </row>
    <row r="19" spans="1:26" x14ac:dyDescent="0.2">
      <c r="H19" s="28"/>
      <c r="I19" s="29"/>
      <c r="J19" s="28"/>
      <c r="K19" s="29"/>
      <c r="L19" s="31"/>
      <c r="M19" s="28"/>
      <c r="N19" s="35"/>
      <c r="O19" s="34"/>
      <c r="P19" s="32"/>
      <c r="Q19" s="32"/>
      <c r="R19" s="31"/>
      <c r="S19" s="32"/>
      <c r="T19" s="31"/>
      <c r="U19" s="31"/>
      <c r="V19" s="31"/>
      <c r="W19" s="31"/>
    </row>
    <row r="20" spans="1:26" x14ac:dyDescent="0.2">
      <c r="D20" t="s">
        <v>24</v>
      </c>
      <c r="F20" s="31"/>
      <c r="G20" s="31"/>
      <c r="H20" s="31"/>
      <c r="I20" s="31"/>
      <c r="J20" s="31"/>
      <c r="K20" s="31"/>
      <c r="L20" s="31"/>
      <c r="M20" s="28"/>
      <c r="N20" s="35"/>
      <c r="O20" s="34"/>
      <c r="P20" s="32"/>
      <c r="Q20" s="31"/>
      <c r="R20" s="32"/>
      <c r="S20" s="31"/>
      <c r="T20" s="32"/>
      <c r="U20" s="31"/>
      <c r="V20" s="31"/>
      <c r="W20" s="31"/>
      <c r="X20" s="31"/>
      <c r="Y20" s="31"/>
      <c r="Z20" s="31"/>
    </row>
    <row r="21" spans="1:26" x14ac:dyDescent="0.2">
      <c r="C21" s="26"/>
      <c r="D21" s="26"/>
      <c r="E21" s="26"/>
      <c r="F21" s="33"/>
      <c r="G21" s="31"/>
      <c r="H21" s="31"/>
      <c r="I21" s="31"/>
      <c r="J21" s="31"/>
      <c r="K21" s="31"/>
      <c r="L21" s="31"/>
      <c r="M21" s="34"/>
      <c r="N21" s="35"/>
      <c r="O21" s="28"/>
      <c r="P21" s="32"/>
      <c r="Q21" s="31"/>
      <c r="R21" s="32"/>
      <c r="S21" s="31"/>
      <c r="T21" s="32"/>
      <c r="U21" s="31"/>
      <c r="V21" s="31"/>
      <c r="W21" s="31"/>
      <c r="Y21" s="31"/>
      <c r="Z21" s="31"/>
    </row>
    <row r="22" spans="1:26" x14ac:dyDescent="0.2">
      <c r="C22" s="26"/>
      <c r="D22" s="26"/>
      <c r="E22" s="26"/>
      <c r="F22" s="33"/>
      <c r="G22" s="31"/>
      <c r="H22" s="31"/>
      <c r="I22" s="31"/>
      <c r="J22" s="31"/>
      <c r="K22" s="31"/>
      <c r="L22" s="31"/>
      <c r="M22" s="28"/>
      <c r="N22" s="35"/>
      <c r="O22" s="34"/>
      <c r="P22" s="32"/>
      <c r="Q22" s="31"/>
      <c r="R22" s="32"/>
      <c r="S22" s="31"/>
      <c r="T22" s="32"/>
      <c r="U22" s="31"/>
      <c r="V22" s="31"/>
      <c r="W22" s="31"/>
      <c r="X22" s="31"/>
      <c r="Y22" s="31"/>
      <c r="Z22" s="31"/>
    </row>
    <row r="23" spans="1:26" x14ac:dyDescent="0.2">
      <c r="F23" s="31"/>
      <c r="G23" s="31"/>
      <c r="H23" s="31"/>
      <c r="I23" s="31"/>
      <c r="J23" s="31"/>
      <c r="K23" s="31"/>
      <c r="L23" s="31"/>
      <c r="M23" s="34"/>
      <c r="N23" s="35"/>
      <c r="O23" s="28"/>
      <c r="P23" s="32"/>
      <c r="Q23" s="31"/>
      <c r="R23" s="32"/>
      <c r="S23" s="31"/>
      <c r="T23" s="32"/>
      <c r="U23" s="31"/>
      <c r="V23" s="31"/>
      <c r="W23" s="31"/>
      <c r="X23" s="31"/>
      <c r="Y23" s="31"/>
      <c r="Z23" s="31"/>
    </row>
    <row r="24" spans="1:26" x14ac:dyDescent="0.2">
      <c r="F24" s="31"/>
      <c r="G24" s="31"/>
      <c r="H24" s="31"/>
      <c r="I24" s="31"/>
      <c r="J24" s="31"/>
      <c r="K24" s="31"/>
      <c r="L24" s="31"/>
      <c r="M24" s="34"/>
      <c r="N24" s="35"/>
      <c r="O24" s="28"/>
      <c r="P24" s="32"/>
      <c r="Q24" s="31"/>
      <c r="R24" s="32"/>
      <c r="S24" s="31"/>
      <c r="T24" s="32"/>
      <c r="U24" s="31"/>
      <c r="V24" s="31"/>
      <c r="W24" s="31"/>
      <c r="X24" s="31"/>
      <c r="Y24" s="31"/>
      <c r="Z24" s="31"/>
    </row>
    <row r="25" spans="1:26" x14ac:dyDescent="0.2">
      <c r="F25" s="31"/>
      <c r="G25" s="31"/>
      <c r="H25" s="31"/>
      <c r="I25" s="31"/>
      <c r="J25" s="31"/>
      <c r="K25" s="31"/>
      <c r="L25" s="31"/>
      <c r="M25" s="31"/>
      <c r="N25" s="35"/>
      <c r="O25" s="32"/>
      <c r="P25" s="32"/>
      <c r="Q25" s="31"/>
      <c r="R25" s="32"/>
      <c r="S25" s="31"/>
      <c r="T25" s="32"/>
      <c r="U25" s="31"/>
      <c r="V25" s="31"/>
      <c r="W25" s="31"/>
      <c r="X25" s="31"/>
      <c r="Y25" s="31"/>
      <c r="Z25" s="31"/>
    </row>
    <row r="26" spans="1:26" x14ac:dyDescent="0.2">
      <c r="F26" s="31"/>
      <c r="G26" s="31"/>
      <c r="H26" s="31"/>
      <c r="I26" s="31"/>
      <c r="J26" s="31"/>
      <c r="K26" s="31"/>
      <c r="L26" s="31"/>
      <c r="M26" s="28"/>
      <c r="N26" s="35"/>
      <c r="O26" s="28"/>
      <c r="P26" s="32"/>
      <c r="Q26" s="31"/>
      <c r="R26" s="32"/>
      <c r="S26" s="31"/>
      <c r="T26" s="32"/>
      <c r="U26" s="31"/>
      <c r="V26" s="31"/>
      <c r="W26" s="31"/>
      <c r="X26" s="31"/>
      <c r="Y26" s="31"/>
      <c r="Z26" s="31"/>
    </row>
    <row r="27" spans="1:26" x14ac:dyDescent="0.2">
      <c r="F27" s="31"/>
      <c r="G27" s="31"/>
      <c r="H27" s="31"/>
      <c r="I27" s="31"/>
      <c r="J27" s="31"/>
      <c r="K27" s="31"/>
      <c r="L27" s="31"/>
      <c r="M27" s="28"/>
      <c r="N27" s="35"/>
      <c r="O27" s="28"/>
      <c r="P27" s="32"/>
      <c r="Q27" s="31"/>
      <c r="R27" s="32"/>
      <c r="S27" s="31"/>
      <c r="T27" s="32"/>
      <c r="U27" s="31"/>
      <c r="V27" s="31"/>
      <c r="W27" s="31"/>
      <c r="X27" s="31"/>
      <c r="Y27" s="31"/>
      <c r="Z27" s="31"/>
    </row>
    <row r="28" spans="1:26" x14ac:dyDescent="0.2">
      <c r="F28" s="31"/>
      <c r="G28" s="31"/>
      <c r="H28" s="31"/>
      <c r="I28" s="31"/>
      <c r="J28" s="31"/>
      <c r="K28" s="31"/>
      <c r="L28" s="31"/>
      <c r="M28" s="28"/>
      <c r="N28" s="35"/>
      <c r="O28" s="34"/>
      <c r="P28" s="32"/>
      <c r="Q28" s="31"/>
      <c r="R28" s="32"/>
      <c r="S28" s="31"/>
      <c r="T28" s="32"/>
      <c r="U28" s="31"/>
      <c r="V28" s="31"/>
      <c r="W28" s="31"/>
      <c r="X28" s="31"/>
      <c r="Y28" s="31"/>
      <c r="Z28" s="31"/>
    </row>
    <row r="29" spans="1:26" x14ac:dyDescent="0.2">
      <c r="F29" s="31"/>
      <c r="G29" s="31"/>
      <c r="H29" s="31"/>
      <c r="I29" s="31"/>
      <c r="J29" s="31"/>
      <c r="K29" s="31"/>
      <c r="L29" s="31"/>
      <c r="M29" s="28"/>
      <c r="N29" s="35"/>
      <c r="O29" s="34"/>
      <c r="P29" s="32"/>
      <c r="Q29" s="31"/>
      <c r="R29" s="32"/>
      <c r="S29" s="31"/>
      <c r="T29" s="32"/>
      <c r="U29" s="31"/>
      <c r="V29" s="31"/>
      <c r="W29" s="31"/>
      <c r="X29" s="31"/>
      <c r="Y29" s="31"/>
      <c r="Z29" s="31"/>
    </row>
    <row r="30" spans="1:26" x14ac:dyDescent="0.2">
      <c r="F30" s="31" t="s">
        <v>24</v>
      </c>
      <c r="G30" s="31"/>
      <c r="H30" s="31"/>
      <c r="I30" s="31"/>
      <c r="J30" s="31"/>
      <c r="K30" s="31"/>
      <c r="L30" s="31"/>
      <c r="M30" s="28"/>
      <c r="N30" s="35"/>
      <c r="O30" s="28"/>
      <c r="P30" s="32"/>
      <c r="Q30" s="31"/>
      <c r="R30" s="32"/>
      <c r="S30" s="31"/>
      <c r="T30" s="32"/>
      <c r="U30" s="31"/>
      <c r="V30" s="31"/>
      <c r="W30" s="31"/>
      <c r="X30" s="31"/>
      <c r="Y30" s="31"/>
      <c r="Z30" s="31"/>
    </row>
    <row r="31" spans="1:26" x14ac:dyDescent="0.2">
      <c r="F31" s="31"/>
      <c r="G31" s="31"/>
      <c r="H31" s="31"/>
      <c r="I31" s="31"/>
      <c r="J31" s="31"/>
      <c r="K31" s="31"/>
      <c r="L31" s="31"/>
      <c r="M31" s="28"/>
      <c r="N31" s="35"/>
      <c r="O31" s="28"/>
      <c r="P31" s="32"/>
      <c r="Q31" s="31"/>
      <c r="R31" s="32"/>
      <c r="S31" s="31"/>
      <c r="T31" s="31"/>
      <c r="U31" s="31"/>
      <c r="V31" s="31"/>
      <c r="W31" s="31"/>
      <c r="X31" s="31"/>
      <c r="Y31" s="31"/>
      <c r="Z31" s="31"/>
    </row>
    <row r="32" spans="1:26" x14ac:dyDescent="0.2">
      <c r="F32" s="31"/>
      <c r="G32" s="31"/>
      <c r="H32" s="31"/>
      <c r="I32" s="31"/>
      <c r="J32" s="31"/>
      <c r="K32" s="31"/>
      <c r="L32" s="31"/>
      <c r="M32" s="28"/>
      <c r="N32" s="35"/>
      <c r="O32" s="28"/>
      <c r="P32" s="32"/>
      <c r="Q32" s="31"/>
      <c r="R32" s="32"/>
      <c r="S32" s="31"/>
      <c r="T32" s="31"/>
      <c r="U32" s="31"/>
      <c r="V32" s="31"/>
      <c r="W32" s="31"/>
      <c r="X32" s="31"/>
      <c r="Y32" s="31"/>
      <c r="Z32" s="31"/>
    </row>
    <row r="33" spans="6:26" x14ac:dyDescent="0.2">
      <c r="F33" s="31"/>
      <c r="G33" s="31"/>
      <c r="H33" s="31"/>
      <c r="I33" s="31"/>
      <c r="J33" s="31"/>
      <c r="K33" s="31"/>
      <c r="L33" s="31"/>
      <c r="M33" s="28"/>
      <c r="N33" s="35"/>
      <c r="O33" s="28"/>
      <c r="P33" s="31"/>
      <c r="Q33" s="31"/>
      <c r="R33" s="31"/>
      <c r="S33" s="31"/>
      <c r="T33" s="31"/>
      <c r="U33" s="31"/>
      <c r="V33" s="31"/>
      <c r="W33" s="31"/>
      <c r="Z33" s="31"/>
    </row>
    <row r="34" spans="6:26" x14ac:dyDescent="0.2">
      <c r="F34" s="31"/>
      <c r="G34" s="31"/>
      <c r="H34" s="31"/>
      <c r="I34" s="31"/>
      <c r="J34" s="31"/>
      <c r="K34" s="31"/>
      <c r="X34" s="31"/>
      <c r="Y34" s="31"/>
      <c r="Z34" s="31"/>
    </row>
    <row r="35" spans="6:26" x14ac:dyDescent="0.2">
      <c r="F35" s="31"/>
      <c r="G35" s="31"/>
      <c r="H35" s="31"/>
      <c r="I35" s="31"/>
      <c r="J35" s="31"/>
      <c r="K35" s="31"/>
      <c r="X35" s="31"/>
      <c r="Y35" s="31"/>
      <c r="Z35" s="31"/>
    </row>
    <row r="36" spans="6:26" x14ac:dyDescent="0.2">
      <c r="F36" s="31"/>
      <c r="G36" s="31"/>
      <c r="H36" s="31"/>
      <c r="I36" s="31"/>
      <c r="J36" s="31"/>
      <c r="K36" s="31"/>
      <c r="L36" s="31"/>
      <c r="M36" s="31"/>
      <c r="N36" s="35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6:26" x14ac:dyDescent="0.2">
      <c r="F37" s="31"/>
      <c r="G37" s="31"/>
      <c r="H37" s="31"/>
      <c r="I37" s="31"/>
      <c r="J37" s="31"/>
      <c r="K37" s="31"/>
      <c r="P37" s="32"/>
      <c r="Q37" s="31"/>
      <c r="R37" s="32"/>
      <c r="S37" s="31"/>
      <c r="T37" s="32"/>
      <c r="U37" s="31"/>
      <c r="V37" s="31"/>
      <c r="W37" s="31"/>
      <c r="X37" s="31"/>
      <c r="Y37" s="31"/>
      <c r="Z37" s="31"/>
    </row>
    <row r="38" spans="6:26" x14ac:dyDescent="0.2">
      <c r="F38" s="31"/>
      <c r="G38" s="31"/>
      <c r="H38" s="31"/>
      <c r="I38" s="31"/>
      <c r="J38" s="31"/>
      <c r="K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6:26" x14ac:dyDescent="0.2">
      <c r="F39" s="31"/>
      <c r="G39" s="31"/>
      <c r="H39" s="31"/>
      <c r="I39" s="31"/>
      <c r="J39" s="31"/>
      <c r="K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6:26" x14ac:dyDescent="0.2">
      <c r="F40" s="31"/>
      <c r="G40" s="31"/>
      <c r="H40" s="31"/>
      <c r="I40" s="31"/>
      <c r="J40" s="31"/>
      <c r="K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6:26" x14ac:dyDescent="0.2">
      <c r="F41" s="31"/>
      <c r="G41" s="31"/>
      <c r="H41" s="31"/>
      <c r="I41" s="31"/>
      <c r="J41" s="31"/>
      <c r="K41" s="31"/>
      <c r="L41" s="31"/>
      <c r="M41" s="31"/>
      <c r="N41" s="31"/>
      <c r="O41" s="31"/>
      <c r="X41" s="31"/>
    </row>
    <row r="42" spans="6:26" x14ac:dyDescent="0.2">
      <c r="F42" s="31"/>
      <c r="G42" s="31"/>
      <c r="H42" s="31"/>
      <c r="I42" s="31"/>
      <c r="J42" s="31"/>
      <c r="K42" s="31"/>
      <c r="P42" s="31"/>
      <c r="Q42" s="31"/>
      <c r="R42" s="31"/>
      <c r="S42" s="31"/>
      <c r="T42" s="31"/>
      <c r="X42" s="31"/>
    </row>
    <row r="43" spans="6:26" x14ac:dyDescent="0.2">
      <c r="F43" s="31"/>
      <c r="G43" s="31"/>
      <c r="H43" s="31"/>
      <c r="I43" s="31"/>
      <c r="J43" s="31"/>
      <c r="K43" s="31"/>
      <c r="X43" s="31"/>
    </row>
    <row r="44" spans="6:26" x14ac:dyDescent="0.2">
      <c r="F44" s="31"/>
      <c r="G44" s="31"/>
      <c r="H44" s="31"/>
      <c r="I44" s="31"/>
      <c r="J44" s="31"/>
      <c r="K44" s="31"/>
      <c r="X44" s="31"/>
    </row>
    <row r="45" spans="6:26" x14ac:dyDescent="0.2">
      <c r="F45" s="31"/>
      <c r="G45" s="31"/>
      <c r="H45" s="31"/>
      <c r="I45" s="31"/>
      <c r="J45" s="31"/>
      <c r="K45" s="31"/>
      <c r="U45" s="31"/>
      <c r="V45" s="31"/>
      <c r="W45" s="31"/>
      <c r="X45" s="31"/>
    </row>
    <row r="46" spans="6:26" x14ac:dyDescent="0.2">
      <c r="F46" s="31"/>
      <c r="G46" s="31"/>
      <c r="H46" s="31"/>
      <c r="I46" s="31"/>
      <c r="J46" s="31"/>
      <c r="K46" s="31"/>
      <c r="U46" s="31"/>
      <c r="V46" s="31"/>
      <c r="W46" s="31"/>
      <c r="X46" s="31"/>
    </row>
    <row r="47" spans="6:26" x14ac:dyDescent="0.2">
      <c r="F47" s="31"/>
      <c r="G47" s="31"/>
      <c r="H47" s="31"/>
      <c r="I47" s="31"/>
      <c r="J47" s="31"/>
      <c r="K47" s="31"/>
      <c r="L47" s="31"/>
      <c r="M47" s="31"/>
      <c r="N47" s="31"/>
      <c r="O47" s="31"/>
      <c r="U47" s="31"/>
      <c r="V47" s="31"/>
      <c r="W47" s="31"/>
      <c r="X47" s="31"/>
    </row>
    <row r="48" spans="6:26" x14ac:dyDescent="0.2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6:24" x14ac:dyDescent="0.2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6:24" x14ac:dyDescent="0.2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6:24" x14ac:dyDescent="0.2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6:24" x14ac:dyDescent="0.2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6:24" x14ac:dyDescent="0.2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6:24" x14ac:dyDescent="0.2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6:24" x14ac:dyDescent="0.2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6:24" x14ac:dyDescent="0.2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6:24" x14ac:dyDescent="0.2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6:24" x14ac:dyDescent="0.2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6:24" x14ac:dyDescent="0.2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spans="6:24" x14ac:dyDescent="0.2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6:24" x14ac:dyDescent="0.2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6:24" x14ac:dyDescent="0.2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6:24" x14ac:dyDescent="0.2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6:24" x14ac:dyDescent="0.2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6:24" x14ac:dyDescent="0.2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6:24" x14ac:dyDescent="0.2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6:24" x14ac:dyDescent="0.2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6:24" x14ac:dyDescent="0.2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6:24" x14ac:dyDescent="0.2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6:24" x14ac:dyDescent="0.2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6:24" x14ac:dyDescent="0.2"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6:24" x14ac:dyDescent="0.2">
      <c r="L72" s="31"/>
      <c r="M72" s="31"/>
      <c r="N72" s="31"/>
      <c r="O72" s="31"/>
      <c r="P72" s="31"/>
      <c r="Q72" s="31"/>
      <c r="R72" s="31"/>
      <c r="S72" s="31"/>
      <c r="T72" s="31"/>
    </row>
    <row r="73" spans="6:24" x14ac:dyDescent="0.2">
      <c r="L73" s="31"/>
      <c r="M73" s="31"/>
      <c r="N73" s="31"/>
      <c r="O73" s="31"/>
      <c r="P73" s="31"/>
      <c r="Q73" s="31"/>
      <c r="R73" s="31"/>
      <c r="S73" s="31"/>
      <c r="T73" s="31"/>
    </row>
    <row r="74" spans="6:24" x14ac:dyDescent="0.2">
      <c r="P74" s="31"/>
      <c r="Q74" s="31"/>
      <c r="R74" s="31"/>
      <c r="S74" s="31"/>
      <c r="T74" s="3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  <c r="H1" s="1"/>
    </row>
    <row r="2" spans="1:12" x14ac:dyDescent="0.2">
      <c r="A2" t="s">
        <v>26</v>
      </c>
      <c r="H2" s="16"/>
      <c r="I2" s="16"/>
      <c r="J2" s="16"/>
      <c r="K2" s="16"/>
      <c r="L2" s="16"/>
    </row>
    <row r="3" spans="1:12" x14ac:dyDescent="0.2">
      <c r="A3" t="s">
        <v>27</v>
      </c>
    </row>
    <row r="4" spans="1:12" x14ac:dyDescent="0.2">
      <c r="B4" s="11"/>
    </row>
    <row r="5" spans="1:12" x14ac:dyDescent="0.2">
      <c r="A5" s="27" t="s">
        <v>28</v>
      </c>
    </row>
    <row r="6" spans="1:12" x14ac:dyDescent="0.2">
      <c r="A6" s="27" t="s">
        <v>29</v>
      </c>
    </row>
    <row r="8" spans="1:12" x14ac:dyDescent="0.2">
      <c r="B8" s="16"/>
      <c r="C8" s="16"/>
      <c r="D8" s="16"/>
      <c r="E8" s="16"/>
      <c r="F8" s="16"/>
      <c r="G8" s="16"/>
    </row>
    <row r="9" spans="1:12" x14ac:dyDescent="0.2">
      <c r="A9" t="s">
        <v>30</v>
      </c>
      <c r="B9" s="12" t="s">
        <v>37</v>
      </c>
    </row>
    <row r="10" spans="1:12" x14ac:dyDescent="0.2">
      <c r="A10" s="26" t="s">
        <v>36</v>
      </c>
      <c r="B10" s="12" t="s">
        <v>35</v>
      </c>
    </row>
    <row r="11" spans="1:12" x14ac:dyDescent="0.2">
      <c r="A11" s="26" t="s">
        <v>31</v>
      </c>
      <c r="B11" s="12" t="s">
        <v>34</v>
      </c>
    </row>
    <row r="12" spans="1:12" x14ac:dyDescent="0.2">
      <c r="A12" s="26" t="s">
        <v>32</v>
      </c>
      <c r="B12" s="12" t="s">
        <v>33</v>
      </c>
    </row>
    <row r="13" spans="1:12" x14ac:dyDescent="0.2">
      <c r="B13" t="s">
        <v>24</v>
      </c>
    </row>
    <row r="14" spans="1:12" x14ac:dyDescent="0.2">
      <c r="A14" s="12"/>
    </row>
  </sheetData>
  <hyperlinks>
    <hyperlink ref="B12" r:id="rId1" xr:uid="{117ECF28-ED50-B345-802B-C5CC878BC39A}"/>
    <hyperlink ref="B11" r:id="rId2" xr:uid="{EAAE6E70-3FDC-5B46-AB54-4E78265EA5B9}"/>
    <hyperlink ref="B10" r:id="rId3" xr:uid="{82329C7A-DF9C-E34D-97B0-6ADE2928937F}"/>
    <hyperlink ref="B9" r:id="rId4" xr:uid="{18822BE4-8873-4B42-8C82-ED34BF828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2020-06-11T18:11:40Z</dcterms:modified>
</cp:coreProperties>
</file>