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d Fojo\CloudStation\Projects\Ending HIV\Ending_HIV\raw_data\local_continuum\processed\"/>
    </mc:Choice>
  </mc:AlternateContent>
  <bookViews>
    <workbookView xWindow="9876" yWindow="456" windowWidth="18924" windowHeight="15936" activeTab="1"/>
  </bookViews>
  <sheets>
    <sheet name="Stratified_Data" sheetId="1" r:id="rId1"/>
    <sheet name="Total_Data" sheetId="4" r:id="rId2"/>
    <sheet name="Comments" sheetId="2" r:id="rId3"/>
    <sheet name="Indicator definitions" sheetId="5" r:id="rId4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3" i="1"/>
  <c r="H7" i="1"/>
  <c r="H6" i="1"/>
  <c r="H5" i="1"/>
  <c r="H4" i="1"/>
  <c r="I13" i="1"/>
  <c r="I9" i="1"/>
  <c r="B13" i="1"/>
  <c r="B11" i="1"/>
  <c r="B10" i="1"/>
  <c r="B9" i="1"/>
  <c r="G3" i="1"/>
  <c r="F3" i="1"/>
  <c r="E3" i="1"/>
</calcChain>
</file>

<file path=xl/sharedStrings.xml><?xml version="1.0" encoding="utf-8"?>
<sst xmlns="http://schemas.openxmlformats.org/spreadsheetml/2006/main" count="77" uniqueCount="59">
  <si>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</si>
  <si>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</si>
  <si>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</si>
  <si>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</si>
  <si>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</si>
  <si>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</si>
  <si>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</si>
  <si>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</si>
  <si>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</si>
  <si>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</si>
  <si>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</si>
  <si>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</si>
  <si>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</si>
  <si>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</si>
  <si>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</si>
  <si>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</si>
  <si>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</si>
  <si>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</si>
  <si>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</si>
  <si>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</si>
  <si>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</si>
  <si>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</si>
  <si>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</si>
  <si>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 xml:space="preserve"> </t>
  </si>
  <si>
    <t>retained</t>
  </si>
  <si>
    <t>Individuals living with diagnosed HIV</t>
  </si>
  <si>
    <t>Individuals diagnosed with HIV in that year</t>
  </si>
  <si>
    <t>Indicator</t>
  </si>
  <si>
    <t>Definition</t>
  </si>
  <si>
    <t>Linked (%)</t>
  </si>
  <si>
    <t>New (n)</t>
  </si>
  <si>
    <t>Prevalent (n)</t>
  </si>
  <si>
    <t>Engaged (%)</t>
  </si>
  <si>
    <t>“Receipt of care” (defined as ≥1 test (CD4 or viral load)), or “In care”  (documented care ≥1 time)</t>
  </si>
  <si>
    <t>Denominator</t>
  </si>
  <si>
    <t>Individuals who visited an HIV heath care provider (had ≥1 documented test) within 1 month after receiving a diagnosis of HIV</t>
  </si>
  <si>
    <t>Individuals receiving a diagnosis of HIV in a given year</t>
  </si>
  <si>
    <t>Diagnosed HIV</t>
  </si>
  <si>
    <t xml:space="preserve">Retained (%) </t>
  </si>
  <si>
    <t>Individuals with ≥2 tests (CD4 or VL) ≥3 months apart</t>
  </si>
  <si>
    <t xml:space="preserve">Suppressed (%) </t>
  </si>
  <si>
    <t>Individuals with &lt;200 copies/mL on the most recent VL test</t>
  </si>
  <si>
    <t>*New (n) and linked (%) should come from same level/source (e.g. state vs. county); while prevalent (n) and engaged/retained/suppressed (%) should come from the same source</t>
  </si>
  <si>
    <t xml:space="preserve">Specific EHE priority counties (parishes): </t>
  </si>
  <si>
    <t>Other parishes in MSA:</t>
  </si>
  <si>
    <t>Orleans Parish (390,144)</t>
  </si>
  <si>
    <t>Jefferson (432,493)</t>
  </si>
  <si>
    <t>Plaquemines (23,197)</t>
  </si>
  <si>
    <t>St. Bernard (47,244)</t>
  </si>
  <si>
    <t>St. Charles (53,100)</t>
  </si>
  <si>
    <t>St. James (21,096)</t>
  </si>
  <si>
    <t>St. John the Baptist (42,837)</t>
  </si>
  <si>
    <t>St. Tammany (260,419)</t>
  </si>
  <si>
    <t>Louisiana</t>
  </si>
  <si>
    <t xml:space="preserve">Louisiana HIV reports: </t>
  </si>
  <si>
    <t>http://ldh.la.gov/index.cfm/newsroom/detail/1935</t>
  </si>
  <si>
    <t>suppressed - among in care</t>
  </si>
  <si>
    <t>suppressed - among diagnosed</t>
  </si>
  <si>
    <t>New Orleans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</si>
</sst>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3" xfId="0" applyNumberFormat="1" applyBorder="1"/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1" fontId="0" fillId="0" borderId="0" xfId="0" applyNumberFormat="1" applyFill="1" applyBorder="1"/>
    <xf numFmtId="0" fontId="0" fillId="0" borderId="1" xfId="0" applyFill="1" applyBorder="1"/>
    <xf numFmtId="0" fontId="0" fillId="0" borderId="0" xfId="0" applyFont="1" applyFill="1"/>
    <xf numFmtId="0" fontId="3" fillId="0" borderId="0" xfId="1" applyFont="1"/>
    <xf numFmtId="3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0" borderId="0" xfId="2" applyNumberFormat="1" applyFont="1"/>
    <xf numFmtId="0" fontId="0" fillId="0" borderId="0" xfId="0" applyNumberFormat="1" applyFont="1" applyFill="1"/>
    <xf numFmtId="3" fontId="0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8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5" xfId="0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0" xfId="1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165" fontId="0" fillId="3" borderId="0" xfId="0" applyNumberFormat="1" applyFill="1"/>
    <xf numFmtId="0" fontId="1" fillId="2" borderId="0" xfId="0" applyFont="1" applyFill="1"/>
    <xf numFmtId="1" fontId="0" fillId="3" borderId="2" xfId="0" applyNumberFormat="1" applyFill="1" applyBorder="1"/>
    <xf numFmtId="0" fontId="0" fillId="3" borderId="2" xfId="0" applyFill="1" applyBorder="1"/>
    <xf numFmtId="165" fontId="0" fillId="3" borderId="2" xfId="0" applyNumberFormat="1" applyFill="1" applyBorder="1"/>
    <xf numFmtId="1" fontId="0" fillId="3" borderId="3" xfId="0" applyNumberFormat="1" applyFill="1" applyBorder="1"/>
    <xf numFmtId="0" fontId="0" fillId="3" borderId="3" xfId="0" applyFill="1" applyBorder="1"/>
    <xf numFmtId="1" fontId="0" fillId="3" borderId="0" xfId="0" applyNumberFormat="1" applyFill="1" applyBorder="1"/>
    <xf numFmtId="0" fontId="0" fillId="3" borderId="0" xfId="0" applyFill="1" applyBorder="1"/>
    <xf numFmtId="1" fontId="0" fillId="3" borderId="1" xfId="0" applyNumberFormat="1" applyFill="1" applyBorder="1"/>
    <xf numFmtId="0" fontId="0" fillId="3" borderId="1" xfId="0" applyFill="1" applyBorder="1"/>
    <xf numFmtId="2" fontId="0" fillId="3" borderId="3" xfId="0" applyNumberFormat="1" applyFill="1" applyBorder="1"/>
    <xf numFmtId="2" fontId="0" fillId="3" borderId="0" xfId="0" applyNumberFormat="1" applyFill="1" applyBorder="1"/>
    <xf numFmtId="2" fontId="0" fillId="3" borderId="1" xfId="0" applyNumberFormat="1" applyFill="1" applyBorder="1"/>
    <xf numFmtId="0" fontId="0" fillId="3" borderId="0" xfId="0" applyFont="1" applyFill="1"/>
    <xf numFmtId="0" fontId="4" fillId="0" borderId="0" xfId="0" applyFont="1"/>
    <xf numFmtId="0" fontId="5" fillId="2" borderId="0" xfId="0" applyFont="1" applyFill="1"/>
    <xf numFmtId="0" fontId="5" fillId="0" borderId="0" xfId="0" applyFont="1"/>
    <xf numFmtId="165" fontId="0" fillId="2" borderId="0" xfId="0" applyNumberFormat="1" applyFill="1"/>
    <xf numFmtId="165" fontId="0" fillId="2" borderId="2" xfId="0" applyNumberFormat="1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1" xfId="0" applyFill="1" applyBorder="1"/>
    <xf numFmtId="165" fontId="0" fillId="2" borderId="3" xfId="0" applyNumberFormat="1" applyFill="1" applyBorder="1"/>
    <xf numFmtId="165" fontId="0" fillId="2" borderId="0" xfId="0" applyNumberFormat="1" applyFill="1" applyBorder="1"/>
    <xf numFmtId="165" fontId="0" fillId="2" borderId="1" xfId="0" applyNumberFormat="1" applyFill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dh.la.gov/index.cfm/newsroom/detail/19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0" sqref="J20"/>
    </sheetView>
  </sheetViews>
  <sheetFormatPr defaultColWidth="8.77734375" defaultRowHeight="14.4" x14ac:dyDescent="0.3"/>
  <cols>
    <col min="1" max="1" width="13.33203125" style="1" customWidth="1"/>
  </cols>
  <sheetData>
    <row r="1" spans="1:22" s="1" customFormat="1" x14ac:dyDescent="0.3">
      <c r="A1" s="1" t="s">
        <v>22</v>
      </c>
      <c r="B1" s="47" t="s">
        <v>19</v>
      </c>
      <c r="C1" s="47" t="s">
        <v>18</v>
      </c>
      <c r="D1" s="47" t="s">
        <v>17</v>
      </c>
      <c r="E1" s="47" t="s">
        <v>21</v>
      </c>
      <c r="F1" s="47" t="s">
        <v>24</v>
      </c>
      <c r="G1" s="47" t="s">
        <v>16</v>
      </c>
      <c r="H1" s="49" t="s">
        <v>16</v>
      </c>
      <c r="I1" s="47" t="s">
        <v>19</v>
      </c>
      <c r="J1" s="47" t="s">
        <v>18</v>
      </c>
      <c r="K1" s="47" t="s">
        <v>17</v>
      </c>
      <c r="L1" s="47" t="s">
        <v>21</v>
      </c>
      <c r="M1" s="47" t="s">
        <v>24</v>
      </c>
      <c r="N1" s="47" t="s">
        <v>16</v>
      </c>
    </row>
    <row r="2" spans="1:22" s="1" customFormat="1" x14ac:dyDescent="0.3">
      <c r="A2" s="1" t="s">
        <v>15</v>
      </c>
      <c r="B2" s="47">
        <v>2017</v>
      </c>
      <c r="C2" s="47">
        <v>2017</v>
      </c>
      <c r="D2" s="47">
        <v>2017</v>
      </c>
      <c r="E2" s="47">
        <v>2017</v>
      </c>
      <c r="F2" s="47">
        <v>2017</v>
      </c>
      <c r="G2" s="47">
        <v>2017</v>
      </c>
      <c r="H2" s="49">
        <v>2017</v>
      </c>
      <c r="I2" s="47">
        <v>2016</v>
      </c>
      <c r="J2" s="47">
        <v>2016</v>
      </c>
      <c r="K2" s="47">
        <v>2016</v>
      </c>
      <c r="L2" s="47">
        <v>2016</v>
      </c>
      <c r="M2" s="47">
        <v>2016</v>
      </c>
      <c r="N2" s="47">
        <v>2016</v>
      </c>
    </row>
    <row r="3" spans="1:22" s="5" customFormat="1" x14ac:dyDescent="0.3">
      <c r="A3" s="4" t="s">
        <v>0</v>
      </c>
      <c r="B3" s="50">
        <v>1017</v>
      </c>
      <c r="C3" s="51">
        <v>0.75</v>
      </c>
      <c r="D3" s="51">
        <v>20440</v>
      </c>
      <c r="E3" s="52">
        <f>15173/D3</f>
        <v>0.74231898238747551</v>
      </c>
      <c r="F3" s="52">
        <f>11856/D3</f>
        <v>0.58003913894324854</v>
      </c>
      <c r="G3" s="52">
        <f>12603/D3</f>
        <v>0.61658512720156555</v>
      </c>
      <c r="H3" s="67">
        <f>0.876*0.965*E3</f>
        <v>0.62751192857142857</v>
      </c>
      <c r="I3" s="50">
        <v>1125</v>
      </c>
      <c r="J3" s="51">
        <v>0.7</v>
      </c>
      <c r="K3" s="51"/>
      <c r="L3" s="51"/>
      <c r="M3" s="51"/>
      <c r="N3" s="51">
        <v>0.59</v>
      </c>
      <c r="O3" s="17"/>
    </row>
    <row r="4" spans="1:22" s="7" customFormat="1" x14ac:dyDescent="0.3">
      <c r="A4" s="6" t="s">
        <v>1</v>
      </c>
      <c r="B4" s="53">
        <v>700</v>
      </c>
      <c r="C4" s="53"/>
      <c r="D4" s="54"/>
      <c r="E4" s="54"/>
      <c r="F4" s="53"/>
      <c r="G4" s="54"/>
      <c r="H4" s="71">
        <f>0.861*0.972*E3</f>
        <v>0.62124081780821916</v>
      </c>
      <c r="I4" s="53">
        <v>824</v>
      </c>
      <c r="J4" s="53"/>
      <c r="K4" s="54"/>
      <c r="L4" s="54"/>
      <c r="M4" s="53"/>
      <c r="N4" s="54"/>
      <c r="O4" s="18"/>
    </row>
    <row r="5" spans="1:22" s="9" customFormat="1" x14ac:dyDescent="0.3">
      <c r="A5" s="8" t="s">
        <v>2</v>
      </c>
      <c r="B5" s="55">
        <v>72</v>
      </c>
      <c r="C5" s="55"/>
      <c r="D5" s="56"/>
      <c r="E5" s="56"/>
      <c r="F5" s="55"/>
      <c r="G5" s="56"/>
      <c r="H5" s="72">
        <f>0.863*0.952*E3</f>
        <v>0.60987146027397254</v>
      </c>
      <c r="I5" s="55">
        <v>63</v>
      </c>
      <c r="J5" s="55"/>
      <c r="K5" s="56"/>
      <c r="L5" s="56"/>
      <c r="M5" s="55"/>
      <c r="N5" s="56"/>
      <c r="O5" s="10"/>
      <c r="Q5" s="10"/>
      <c r="V5" s="10"/>
    </row>
    <row r="6" spans="1:22" s="3" customFormat="1" x14ac:dyDescent="0.3">
      <c r="A6" s="2" t="s">
        <v>3</v>
      </c>
      <c r="B6" s="57">
        <v>234</v>
      </c>
      <c r="C6" s="57"/>
      <c r="D6" s="58"/>
      <c r="E6" s="58"/>
      <c r="F6" s="57"/>
      <c r="G6" s="58"/>
      <c r="H6" s="73">
        <f>0.908*0.959*E3</f>
        <v>0.64639058493150681</v>
      </c>
      <c r="I6" s="57">
        <v>230</v>
      </c>
      <c r="J6" s="57"/>
      <c r="K6" s="58"/>
      <c r="L6" s="58"/>
      <c r="M6" s="57"/>
      <c r="N6" s="58"/>
      <c r="O6" s="20"/>
    </row>
    <row r="7" spans="1:22" s="7" customFormat="1" x14ac:dyDescent="0.3">
      <c r="A7" s="6" t="s">
        <v>4</v>
      </c>
      <c r="B7" s="53">
        <v>753</v>
      </c>
      <c r="C7" s="53"/>
      <c r="D7" s="54"/>
      <c r="E7" s="54"/>
      <c r="F7" s="53"/>
      <c r="G7" s="54"/>
      <c r="H7" s="71">
        <f>0.872*0.964*E3</f>
        <v>0.623999275146771</v>
      </c>
      <c r="I7" s="53">
        <v>794</v>
      </c>
      <c r="J7" s="53"/>
      <c r="K7" s="54"/>
      <c r="L7" s="54"/>
      <c r="M7" s="53"/>
      <c r="N7" s="54"/>
      <c r="O7" s="18"/>
    </row>
    <row r="8" spans="1:22" s="3" customFormat="1" x14ac:dyDescent="0.3">
      <c r="A8" s="2" t="s">
        <v>5</v>
      </c>
      <c r="B8" s="57">
        <v>241</v>
      </c>
      <c r="C8" s="57"/>
      <c r="D8" s="58"/>
      <c r="E8" s="56"/>
      <c r="F8" s="57"/>
      <c r="G8" s="58"/>
      <c r="H8" s="73">
        <f>0.91*0.976*E3</f>
        <v>0.65929802739726029</v>
      </c>
      <c r="I8" s="57">
        <v>304</v>
      </c>
      <c r="J8" s="57"/>
      <c r="K8" s="58"/>
      <c r="L8" s="56"/>
      <c r="M8" s="57"/>
      <c r="N8" s="58"/>
      <c r="O8" s="20"/>
      <c r="P8" s="9"/>
    </row>
    <row r="9" spans="1:22" s="7" customFormat="1" x14ac:dyDescent="0.3">
      <c r="A9" s="6" t="s">
        <v>6</v>
      </c>
      <c r="B9" s="53">
        <f>52+198</f>
        <v>250</v>
      </c>
      <c r="C9" s="53"/>
      <c r="D9" s="59"/>
      <c r="E9" s="59"/>
      <c r="F9" s="53"/>
      <c r="G9" s="59"/>
      <c r="H9" s="71">
        <f>0.771*0.917*E3</f>
        <v>0.52482471678082199</v>
      </c>
      <c r="I9" s="53">
        <f>55+226</f>
        <v>281</v>
      </c>
      <c r="J9" s="53"/>
      <c r="K9" s="59"/>
      <c r="L9" s="59"/>
      <c r="M9" s="53"/>
      <c r="N9" s="59"/>
      <c r="O9" s="18"/>
      <c r="P9" s="15"/>
      <c r="Q9" s="13"/>
    </row>
    <row r="10" spans="1:22" s="9" customFormat="1" x14ac:dyDescent="0.3">
      <c r="A10" s="8" t="s">
        <v>7</v>
      </c>
      <c r="B10" s="55">
        <f>372</f>
        <v>372</v>
      </c>
      <c r="C10" s="55"/>
      <c r="D10" s="56"/>
      <c r="E10" s="56"/>
      <c r="F10" s="55"/>
      <c r="G10" s="56"/>
      <c r="H10" s="72">
        <f>0.853*0.964*E3</f>
        <v>0.61040296066536193</v>
      </c>
      <c r="I10" s="55">
        <v>383</v>
      </c>
      <c r="J10" s="55"/>
      <c r="K10" s="56"/>
      <c r="L10" s="56"/>
      <c r="M10" s="55"/>
      <c r="N10" s="56"/>
      <c r="O10" s="19"/>
      <c r="P10" s="10"/>
    </row>
    <row r="11" spans="1:22" s="9" customFormat="1" x14ac:dyDescent="0.3">
      <c r="A11" s="8" t="s">
        <v>8</v>
      </c>
      <c r="B11" s="55">
        <f>171</f>
        <v>171</v>
      </c>
      <c r="C11" s="55"/>
      <c r="D11" s="60"/>
      <c r="E11" s="56"/>
      <c r="F11" s="55"/>
      <c r="G11" s="60"/>
      <c r="H11" s="72">
        <f>0.853*0.964*E3</f>
        <v>0.61040296066536193</v>
      </c>
      <c r="I11" s="55">
        <v>221</v>
      </c>
      <c r="J11" s="55"/>
      <c r="K11" s="60"/>
      <c r="L11" s="56"/>
      <c r="M11" s="55"/>
      <c r="N11" s="60"/>
      <c r="O11" s="19"/>
    </row>
    <row r="12" spans="1:22" s="9" customFormat="1" x14ac:dyDescent="0.3">
      <c r="A12" s="8" t="s">
        <v>9</v>
      </c>
      <c r="B12" s="55">
        <v>128</v>
      </c>
      <c r="C12" s="55"/>
      <c r="D12" s="56"/>
      <c r="E12" s="56"/>
      <c r="F12" s="55"/>
      <c r="G12" s="56"/>
      <c r="H12" s="72">
        <f>0.897*0.971*E3</f>
        <v>0.64655018351272009</v>
      </c>
      <c r="I12" s="55">
        <v>147</v>
      </c>
      <c r="J12" s="55"/>
      <c r="K12" s="56"/>
      <c r="L12" s="56"/>
      <c r="M12" s="55"/>
      <c r="N12" s="56"/>
      <c r="O12" s="19"/>
      <c r="Q12" s="14"/>
    </row>
    <row r="13" spans="1:22" s="3" customFormat="1" x14ac:dyDescent="0.3">
      <c r="A13" s="2" t="s">
        <v>10</v>
      </c>
      <c r="B13" s="57">
        <f>74+22</f>
        <v>96</v>
      </c>
      <c r="C13" s="55"/>
      <c r="D13" s="61"/>
      <c r="E13" s="58"/>
      <c r="F13" s="55"/>
      <c r="G13" s="61"/>
      <c r="H13" s="73">
        <f>AVERAGE(0.897, 0.92)*AVERAGE(0.971, 0.956)*E3</f>
        <v>0.64978131246330728</v>
      </c>
      <c r="I13" s="57">
        <f>76+14</f>
        <v>90</v>
      </c>
      <c r="J13" s="55"/>
      <c r="K13" s="61"/>
      <c r="L13" s="58"/>
      <c r="M13" s="55"/>
      <c r="N13" s="61"/>
      <c r="O13" s="19"/>
    </row>
    <row r="14" spans="1:22" s="7" customFormat="1" x14ac:dyDescent="0.3">
      <c r="A14" s="6" t="s">
        <v>11</v>
      </c>
      <c r="B14" s="53">
        <v>624</v>
      </c>
      <c r="C14" s="54"/>
      <c r="D14" s="54"/>
      <c r="E14" s="54"/>
      <c r="F14" s="54"/>
      <c r="G14" s="54"/>
      <c r="H14" s="68"/>
      <c r="I14" s="53">
        <v>624</v>
      </c>
      <c r="J14" s="54"/>
      <c r="K14" s="54"/>
      <c r="L14" s="54"/>
      <c r="M14" s="54"/>
      <c r="N14" s="54"/>
      <c r="O14" s="18"/>
    </row>
    <row r="15" spans="1:22" s="9" customFormat="1" x14ac:dyDescent="0.3">
      <c r="A15" s="8" t="s">
        <v>12</v>
      </c>
      <c r="B15" s="55">
        <v>56</v>
      </c>
      <c r="C15" s="55"/>
      <c r="D15" s="56"/>
      <c r="E15" s="56"/>
      <c r="F15" s="55"/>
      <c r="G15" s="56"/>
      <c r="H15" s="69"/>
      <c r="I15" s="55">
        <v>48</v>
      </c>
      <c r="J15" s="55"/>
      <c r="K15" s="56"/>
      <c r="L15" s="56"/>
      <c r="M15" s="55"/>
      <c r="N15" s="56"/>
      <c r="O15" s="10"/>
      <c r="Q15" s="10"/>
    </row>
    <row r="16" spans="1:22" s="9" customFormat="1" x14ac:dyDescent="0.3">
      <c r="A16" s="8" t="s">
        <v>13</v>
      </c>
      <c r="B16" s="55">
        <v>23</v>
      </c>
      <c r="C16" s="55"/>
      <c r="D16" s="56"/>
      <c r="E16" s="56"/>
      <c r="F16" s="55"/>
      <c r="G16" s="56"/>
      <c r="H16" s="69"/>
      <c r="I16" s="55">
        <v>35</v>
      </c>
      <c r="J16" s="55"/>
      <c r="K16" s="56"/>
      <c r="L16" s="56"/>
      <c r="M16" s="55"/>
      <c r="N16" s="56"/>
      <c r="O16" s="10"/>
      <c r="Q16" s="10"/>
    </row>
    <row r="17" spans="1:27" s="3" customFormat="1" x14ac:dyDescent="0.3">
      <c r="A17" s="2" t="s">
        <v>14</v>
      </c>
      <c r="B17" s="57">
        <v>314</v>
      </c>
      <c r="C17" s="58"/>
      <c r="D17" s="58"/>
      <c r="E17" s="58"/>
      <c r="F17" s="58"/>
      <c r="G17" s="58"/>
      <c r="H17" s="70"/>
      <c r="I17" s="57">
        <v>415</v>
      </c>
      <c r="J17" s="58"/>
      <c r="K17" s="58"/>
      <c r="L17" s="58"/>
      <c r="M17" s="58"/>
      <c r="N17" s="58"/>
      <c r="O17" s="20"/>
    </row>
    <row r="18" spans="1:27" x14ac:dyDescent="0.3">
      <c r="A18" s="1" t="s">
        <v>20</v>
      </c>
      <c r="B18" s="46"/>
      <c r="C18" s="46">
        <v>1</v>
      </c>
      <c r="D18" s="46"/>
      <c r="E18" s="46"/>
      <c r="F18" s="46"/>
      <c r="G18" s="46"/>
      <c r="H18" s="45"/>
      <c r="I18" s="46"/>
      <c r="J18" s="46">
        <v>1</v>
      </c>
      <c r="K18" s="46"/>
      <c r="L18" s="46"/>
      <c r="M18" s="46"/>
      <c r="N18" s="46"/>
      <c r="O18" s="24"/>
      <c r="P18" s="23"/>
      <c r="R18" s="26"/>
      <c r="S18" s="26"/>
      <c r="T18" s="25"/>
      <c r="U18" s="26"/>
      <c r="V18" s="25"/>
      <c r="W18" s="25"/>
      <c r="X18" s="25"/>
    </row>
    <row r="19" spans="1:27" x14ac:dyDescent="0.3">
      <c r="I19" s="23"/>
      <c r="J19" s="24"/>
      <c r="K19" s="23"/>
      <c r="L19" s="24"/>
      <c r="M19" s="25"/>
      <c r="N19" s="23"/>
      <c r="O19" s="29"/>
      <c r="P19" s="28"/>
      <c r="Q19" s="26"/>
      <c r="R19" s="26"/>
      <c r="S19" s="25"/>
      <c r="T19" s="26"/>
      <c r="U19" s="25"/>
      <c r="V19" s="25"/>
      <c r="W19" s="25"/>
      <c r="X19" s="25"/>
    </row>
    <row r="20" spans="1:27" x14ac:dyDescent="0.3">
      <c r="C20" t="s">
        <v>23</v>
      </c>
      <c r="F20" s="25"/>
      <c r="G20" s="25"/>
      <c r="H20" s="25"/>
      <c r="I20" s="25"/>
      <c r="J20" s="25"/>
      <c r="K20" s="25"/>
      <c r="L20" s="25"/>
      <c r="M20" s="25"/>
      <c r="N20" s="23"/>
      <c r="O20" s="29"/>
      <c r="P20" s="28"/>
      <c r="Q20" s="26"/>
      <c r="R20" s="25"/>
      <c r="S20" s="26"/>
      <c r="T20" s="25"/>
      <c r="U20" s="26"/>
      <c r="V20" s="25"/>
      <c r="W20" s="25"/>
      <c r="X20" s="25"/>
      <c r="Y20" s="25"/>
      <c r="Z20" s="25"/>
      <c r="AA20" s="25"/>
    </row>
    <row r="21" spans="1:27" x14ac:dyDescent="0.3">
      <c r="B21" s="45" t="s">
        <v>58</v>
      </c>
      <c r="C21" s="45"/>
      <c r="E21" s="21"/>
      <c r="F21" s="27"/>
      <c r="G21" s="25"/>
      <c r="H21" s="25"/>
      <c r="I21" s="25"/>
      <c r="J21" s="25"/>
      <c r="K21" s="25"/>
      <c r="L21" s="25"/>
      <c r="M21" s="25"/>
      <c r="N21" s="28"/>
      <c r="O21" s="29"/>
      <c r="P21" s="23"/>
      <c r="Q21" s="26"/>
      <c r="R21" s="25"/>
      <c r="S21" s="26"/>
      <c r="T21" s="25"/>
      <c r="U21" s="26"/>
      <c r="V21" s="25"/>
      <c r="W21" s="25"/>
      <c r="X21" s="25"/>
      <c r="Z21" s="25"/>
      <c r="AA21" s="25"/>
    </row>
    <row r="22" spans="1:27" x14ac:dyDescent="0.3">
      <c r="B22" s="62" t="s">
        <v>53</v>
      </c>
      <c r="C22" s="62"/>
      <c r="E22" s="21"/>
      <c r="F22" s="27"/>
      <c r="G22" s="25"/>
      <c r="H22" s="25"/>
      <c r="I22" s="25"/>
      <c r="J22" s="25"/>
      <c r="K22" s="25"/>
      <c r="L22" s="25"/>
      <c r="M22" s="25"/>
      <c r="N22" s="23"/>
      <c r="O22" s="29"/>
      <c r="P22" s="28"/>
      <c r="Q22" s="26"/>
      <c r="R22" s="25"/>
      <c r="S22" s="26"/>
      <c r="T22" s="25"/>
      <c r="U22" s="26"/>
      <c r="V22" s="25"/>
      <c r="W22" s="25"/>
      <c r="X22" s="25"/>
      <c r="Y22" s="25"/>
      <c r="Z22" s="25"/>
      <c r="AA22" s="25"/>
    </row>
    <row r="23" spans="1:27" x14ac:dyDescent="0.3">
      <c r="F23" s="25"/>
      <c r="G23" s="25"/>
      <c r="H23" s="25"/>
      <c r="I23" s="25"/>
      <c r="J23" s="25"/>
      <c r="K23" s="25"/>
      <c r="L23" s="25"/>
      <c r="M23" s="25"/>
      <c r="N23" s="28"/>
      <c r="O23" s="29"/>
      <c r="P23" s="23"/>
      <c r="Q23" s="26"/>
      <c r="R23" s="25"/>
      <c r="S23" s="26"/>
      <c r="T23" s="25"/>
      <c r="U23" s="26"/>
      <c r="V23" s="25"/>
      <c r="W23" s="25"/>
      <c r="X23" s="25"/>
      <c r="Y23" s="25"/>
      <c r="Z23" s="25"/>
      <c r="AA23" s="25"/>
    </row>
    <row r="24" spans="1:27" x14ac:dyDescent="0.3">
      <c r="F24" s="25"/>
      <c r="G24" s="25"/>
      <c r="H24" s="25"/>
      <c r="I24" s="25"/>
      <c r="J24" s="25"/>
      <c r="K24" s="25"/>
      <c r="L24" s="25"/>
      <c r="M24" s="25"/>
      <c r="N24" s="28"/>
      <c r="O24" s="29"/>
      <c r="P24" s="23"/>
      <c r="Q24" s="26"/>
      <c r="R24" s="25"/>
      <c r="S24" s="26"/>
      <c r="T24" s="25"/>
      <c r="U24" s="26"/>
      <c r="V24" s="25"/>
      <c r="W24" s="25"/>
      <c r="X24" s="25"/>
      <c r="Y24" s="25"/>
      <c r="Z24" s="25"/>
      <c r="AA24" s="25"/>
    </row>
    <row r="25" spans="1:27" x14ac:dyDescent="0.3">
      <c r="F25" s="25"/>
      <c r="G25" s="25"/>
      <c r="H25" s="25"/>
      <c r="I25" s="25"/>
      <c r="J25" s="25"/>
      <c r="K25" s="25"/>
      <c r="L25" s="25"/>
      <c r="M25" s="25"/>
      <c r="N25" s="25"/>
      <c r="O25" s="29"/>
      <c r="P25" s="26"/>
      <c r="Q25" s="26"/>
      <c r="R25" s="25"/>
      <c r="S25" s="26"/>
      <c r="T25" s="25"/>
      <c r="U25" s="26"/>
      <c r="V25" s="25"/>
      <c r="W25" s="25"/>
      <c r="X25" s="25"/>
      <c r="Y25" s="25"/>
      <c r="Z25" s="25"/>
      <c r="AA25" s="25"/>
    </row>
    <row r="26" spans="1:27" x14ac:dyDescent="0.3">
      <c r="F26" s="25"/>
      <c r="G26" s="25"/>
      <c r="H26" s="25"/>
      <c r="I26" s="25"/>
      <c r="J26" s="25"/>
      <c r="K26" s="25"/>
      <c r="L26" s="25"/>
      <c r="M26" s="25"/>
      <c r="N26" s="23"/>
      <c r="O26" s="29"/>
      <c r="P26" s="23"/>
      <c r="Q26" s="26"/>
      <c r="R26" s="25"/>
      <c r="S26" s="26"/>
      <c r="T26" s="25"/>
      <c r="U26" s="26"/>
      <c r="V26" s="25"/>
      <c r="W26" s="25"/>
      <c r="X26" s="25"/>
      <c r="Y26" s="25"/>
      <c r="Z26" s="25"/>
      <c r="AA26" s="25"/>
    </row>
    <row r="27" spans="1:27" x14ac:dyDescent="0.3">
      <c r="F27" s="25"/>
      <c r="G27" s="25"/>
      <c r="H27" s="25"/>
      <c r="I27" s="25"/>
      <c r="J27" s="25"/>
      <c r="K27" s="25"/>
      <c r="L27" s="25"/>
      <c r="M27" s="25"/>
      <c r="N27" s="23"/>
      <c r="O27" s="29"/>
      <c r="P27" s="23"/>
      <c r="Q27" s="26"/>
      <c r="R27" s="25"/>
      <c r="S27" s="26"/>
      <c r="T27" s="25"/>
      <c r="U27" s="26"/>
      <c r="V27" s="25"/>
      <c r="W27" s="25"/>
      <c r="X27" s="25"/>
      <c r="Y27" s="25"/>
      <c r="Z27" s="25"/>
      <c r="AA27" s="25"/>
    </row>
    <row r="28" spans="1:27" x14ac:dyDescent="0.3">
      <c r="F28" s="25"/>
      <c r="G28" s="25"/>
      <c r="H28" s="25"/>
      <c r="I28" s="25"/>
      <c r="J28" s="25"/>
      <c r="K28" s="25"/>
      <c r="L28" s="25"/>
      <c r="M28" s="25"/>
      <c r="N28" s="23"/>
      <c r="O28" s="29"/>
      <c r="P28" s="28"/>
      <c r="Q28" s="26"/>
      <c r="R28" s="25"/>
      <c r="S28" s="26"/>
      <c r="T28" s="25"/>
      <c r="U28" s="26"/>
      <c r="V28" s="25"/>
      <c r="W28" s="25"/>
      <c r="X28" s="25"/>
      <c r="Y28" s="25"/>
      <c r="Z28" s="25"/>
      <c r="AA28" s="25"/>
    </row>
    <row r="29" spans="1:27" x14ac:dyDescent="0.3">
      <c r="F29" s="25"/>
      <c r="G29" s="25"/>
      <c r="H29" s="25"/>
      <c r="I29" s="25"/>
      <c r="J29" s="25"/>
      <c r="K29" s="25"/>
      <c r="L29" s="25"/>
      <c r="M29" s="25"/>
      <c r="N29" s="23"/>
      <c r="O29" s="29"/>
      <c r="P29" s="28"/>
      <c r="Q29" s="26"/>
      <c r="R29" s="25"/>
      <c r="S29" s="26"/>
      <c r="T29" s="25"/>
      <c r="U29" s="26"/>
      <c r="V29" s="25"/>
      <c r="W29" s="25"/>
      <c r="X29" s="25"/>
      <c r="Y29" s="25"/>
      <c r="Z29" s="25"/>
      <c r="AA29" s="25"/>
    </row>
    <row r="30" spans="1:27" x14ac:dyDescent="0.3">
      <c r="F30" s="25" t="s">
        <v>23</v>
      </c>
      <c r="G30" s="25"/>
      <c r="H30" s="25"/>
      <c r="I30" s="25"/>
      <c r="J30" s="25"/>
      <c r="K30" s="25"/>
      <c r="L30" s="25"/>
      <c r="M30" s="25"/>
      <c r="N30" s="23"/>
      <c r="O30" s="29"/>
      <c r="P30" s="23"/>
      <c r="Q30" s="26"/>
      <c r="R30" s="25"/>
      <c r="S30" s="26"/>
      <c r="T30" s="25"/>
      <c r="U30" s="26"/>
      <c r="V30" s="25"/>
      <c r="W30" s="25"/>
      <c r="X30" s="25"/>
      <c r="Y30" s="25"/>
      <c r="Z30" s="25"/>
      <c r="AA30" s="25"/>
    </row>
    <row r="31" spans="1:27" x14ac:dyDescent="0.3">
      <c r="F31" s="25"/>
      <c r="G31" s="25"/>
      <c r="H31" s="25"/>
      <c r="I31" s="25"/>
      <c r="J31" s="25"/>
      <c r="K31" s="25"/>
      <c r="L31" s="25"/>
      <c r="M31" s="25"/>
      <c r="N31" s="23"/>
      <c r="O31" s="29"/>
      <c r="P31" s="23"/>
      <c r="Q31" s="26"/>
      <c r="R31" s="25"/>
      <c r="S31" s="26"/>
      <c r="T31" s="25"/>
      <c r="U31" s="25"/>
      <c r="V31" s="25"/>
      <c r="W31" s="25"/>
      <c r="X31" s="25"/>
      <c r="Y31" s="25"/>
      <c r="Z31" s="25"/>
      <c r="AA31" s="25"/>
    </row>
    <row r="32" spans="1:27" x14ac:dyDescent="0.3">
      <c r="F32" s="25"/>
      <c r="G32" s="25"/>
      <c r="H32" s="25"/>
      <c r="I32" s="25"/>
      <c r="J32" s="25"/>
      <c r="K32" s="25"/>
      <c r="L32" s="25"/>
      <c r="M32" s="25"/>
      <c r="N32" s="23"/>
      <c r="O32" s="29"/>
      <c r="P32" s="23"/>
      <c r="Q32" s="26"/>
      <c r="R32" s="25"/>
      <c r="S32" s="26"/>
      <c r="T32" s="25"/>
      <c r="U32" s="25"/>
      <c r="V32" s="25"/>
      <c r="W32" s="25"/>
      <c r="X32" s="25"/>
      <c r="Y32" s="25"/>
      <c r="Z32" s="25"/>
      <c r="AA32" s="25"/>
    </row>
    <row r="33" spans="6:27" x14ac:dyDescent="0.3">
      <c r="F33" s="25"/>
      <c r="G33" s="25"/>
      <c r="H33" s="25"/>
      <c r="I33" s="25"/>
      <c r="J33" s="25"/>
      <c r="K33" s="25"/>
      <c r="L33" s="25"/>
      <c r="M33" s="25"/>
      <c r="N33" s="23"/>
      <c r="O33" s="29"/>
      <c r="P33" s="23"/>
      <c r="Q33" s="25"/>
      <c r="R33" s="25"/>
      <c r="S33" s="25"/>
      <c r="T33" s="25"/>
      <c r="U33" s="25"/>
      <c r="V33" s="25"/>
      <c r="W33" s="25"/>
      <c r="X33" s="25"/>
      <c r="AA33" s="25"/>
    </row>
    <row r="34" spans="6:27" x14ac:dyDescent="0.3">
      <c r="F34" s="25"/>
      <c r="G34" s="25"/>
      <c r="H34" s="25"/>
      <c r="I34" s="25"/>
      <c r="J34" s="25"/>
      <c r="K34" s="25"/>
      <c r="L34" s="25"/>
      <c r="Y34" s="25"/>
      <c r="Z34" s="25"/>
      <c r="AA34" s="25"/>
    </row>
    <row r="35" spans="6:27" x14ac:dyDescent="0.3">
      <c r="F35" s="25"/>
      <c r="G35" s="25"/>
      <c r="H35" s="25"/>
      <c r="I35" s="25"/>
      <c r="J35" s="25"/>
      <c r="K35" s="25"/>
      <c r="L35" s="25"/>
      <c r="Y35" s="25"/>
      <c r="Z35" s="25"/>
      <c r="AA35" s="25"/>
    </row>
    <row r="36" spans="6:27" x14ac:dyDescent="0.3">
      <c r="F36" s="25"/>
      <c r="G36" s="25"/>
      <c r="H36" s="25"/>
      <c r="I36" s="25"/>
      <c r="J36" s="25"/>
      <c r="K36" s="25"/>
      <c r="L36" s="25"/>
      <c r="M36" s="25"/>
      <c r="N36" s="25"/>
      <c r="O36" s="29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spans="6:27" x14ac:dyDescent="0.3">
      <c r="F37" s="25"/>
      <c r="G37" s="25"/>
      <c r="H37" s="25"/>
      <c r="I37" s="25"/>
      <c r="J37" s="25"/>
      <c r="K37" s="25"/>
      <c r="L37" s="25"/>
      <c r="Q37" s="26"/>
      <c r="R37" s="25"/>
      <c r="S37" s="26"/>
      <c r="T37" s="25"/>
      <c r="U37" s="26"/>
      <c r="V37" s="25"/>
      <c r="W37" s="25"/>
      <c r="X37" s="25"/>
      <c r="Y37" s="25"/>
      <c r="Z37" s="25"/>
      <c r="AA37" s="25"/>
    </row>
    <row r="38" spans="6:27" x14ac:dyDescent="0.3">
      <c r="F38" s="25"/>
      <c r="G38" s="25"/>
      <c r="H38" s="25"/>
      <c r="I38" s="25"/>
      <c r="J38" s="25"/>
      <c r="K38" s="25"/>
      <c r="L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6:27" x14ac:dyDescent="0.3">
      <c r="F39" s="25"/>
      <c r="G39" s="25"/>
      <c r="H39" s="25"/>
      <c r="I39" s="25"/>
      <c r="J39" s="25"/>
      <c r="K39" s="25"/>
      <c r="L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6:27" x14ac:dyDescent="0.3">
      <c r="F40" s="25"/>
      <c r="G40" s="25"/>
      <c r="H40" s="25"/>
      <c r="I40" s="25"/>
      <c r="J40" s="25"/>
      <c r="K40" s="25"/>
      <c r="L40" s="25"/>
      <c r="Q40" s="25"/>
      <c r="R40" s="25"/>
      <c r="S40" s="25"/>
      <c r="T40" s="25"/>
      <c r="U40" s="25"/>
      <c r="V40" s="25"/>
      <c r="W40" s="25"/>
      <c r="X40" s="25"/>
      <c r="Y40" s="25"/>
    </row>
    <row r="41" spans="6:27" x14ac:dyDescent="0.3"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Y41" s="25"/>
    </row>
    <row r="42" spans="6:27" x14ac:dyDescent="0.3">
      <c r="F42" s="25"/>
      <c r="G42" s="25"/>
      <c r="H42" s="25"/>
      <c r="I42" s="25"/>
      <c r="J42" s="25"/>
      <c r="K42" s="25"/>
      <c r="L42" s="25"/>
      <c r="Q42" s="25"/>
      <c r="R42" s="25"/>
      <c r="S42" s="25"/>
      <c r="T42" s="25"/>
      <c r="U42" s="25"/>
      <c r="Y42" s="25"/>
    </row>
    <row r="43" spans="6:27" x14ac:dyDescent="0.3">
      <c r="F43" s="25"/>
      <c r="G43" s="25"/>
      <c r="H43" s="25"/>
      <c r="I43" s="25"/>
      <c r="J43" s="25"/>
      <c r="K43" s="25"/>
      <c r="L43" s="25"/>
      <c r="Y43" s="25"/>
    </row>
    <row r="44" spans="6:27" x14ac:dyDescent="0.3">
      <c r="F44" s="25"/>
      <c r="G44" s="25"/>
      <c r="H44" s="25"/>
      <c r="I44" s="25"/>
      <c r="J44" s="25"/>
      <c r="K44" s="25"/>
      <c r="L44" s="25"/>
      <c r="Y44" s="25"/>
    </row>
    <row r="45" spans="6:27" x14ac:dyDescent="0.3">
      <c r="F45" s="25"/>
      <c r="G45" s="25"/>
      <c r="H45" s="25"/>
      <c r="I45" s="25"/>
      <c r="J45" s="25"/>
      <c r="K45" s="25"/>
      <c r="L45" s="25"/>
      <c r="V45" s="25"/>
      <c r="W45" s="25"/>
      <c r="X45" s="25"/>
      <c r="Y45" s="25"/>
    </row>
    <row r="46" spans="6:27" x14ac:dyDescent="0.3">
      <c r="F46" s="25"/>
      <c r="G46" s="25"/>
      <c r="H46" s="25"/>
      <c r="I46" s="25"/>
      <c r="J46" s="25"/>
      <c r="K46" s="25"/>
      <c r="L46" s="25"/>
      <c r="V46" s="25"/>
      <c r="W46" s="25"/>
      <c r="X46" s="25"/>
      <c r="Y46" s="25"/>
    </row>
    <row r="47" spans="6:27" x14ac:dyDescent="0.3"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V47" s="25"/>
      <c r="W47" s="25"/>
      <c r="X47" s="25"/>
      <c r="Y47" s="25"/>
    </row>
    <row r="48" spans="6:27" x14ac:dyDescent="0.3"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 spans="6:25" x14ac:dyDescent="0.3"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 spans="6:25" x14ac:dyDescent="0.3"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spans="6:25" x14ac:dyDescent="0.3"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spans="6:25" x14ac:dyDescent="0.3"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 spans="6:25" x14ac:dyDescent="0.3"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 spans="6:25" x14ac:dyDescent="0.3"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 spans="6:25" x14ac:dyDescent="0.3"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 spans="6:25" x14ac:dyDescent="0.3"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 spans="6:25" x14ac:dyDescent="0.3"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 spans="6:25" x14ac:dyDescent="0.3"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 spans="6:25" x14ac:dyDescent="0.3"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 spans="6:25" x14ac:dyDescent="0.3"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 spans="6:25" x14ac:dyDescent="0.3"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6:25" x14ac:dyDescent="0.3"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spans="6:25" x14ac:dyDescent="0.3"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spans="6:25" x14ac:dyDescent="0.3"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spans="6:25" x14ac:dyDescent="0.3"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 spans="6:25" x14ac:dyDescent="0.3"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spans="6:25" x14ac:dyDescent="0.3"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 spans="6:25" x14ac:dyDescent="0.3"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 spans="6:25" x14ac:dyDescent="0.3"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spans="6:25" x14ac:dyDescent="0.3"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spans="6:25" x14ac:dyDescent="0.3"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</row>
    <row r="72" spans="6:25" x14ac:dyDescent="0.3">
      <c r="M72" s="25"/>
      <c r="N72" s="25"/>
      <c r="O72" s="25"/>
      <c r="P72" s="25"/>
      <c r="Q72" s="25"/>
      <c r="R72" s="25"/>
      <c r="S72" s="25"/>
      <c r="T72" s="25"/>
      <c r="U72" s="25"/>
    </row>
    <row r="73" spans="6:25" x14ac:dyDescent="0.3">
      <c r="M73" s="25"/>
      <c r="N73" s="25"/>
      <c r="O73" s="25"/>
      <c r="P73" s="25"/>
      <c r="Q73" s="25"/>
      <c r="R73" s="25"/>
      <c r="S73" s="25"/>
      <c r="T73" s="25"/>
      <c r="U73" s="25"/>
    </row>
    <row r="74" spans="6:25" x14ac:dyDescent="0.3">
      <c r="Q74" s="25"/>
      <c r="R74" s="25"/>
      <c r="S74" s="25"/>
      <c r="T74" s="25"/>
      <c r="U74" s="2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:G6"/>
    </sheetView>
  </sheetViews>
  <sheetFormatPr defaultColWidth="8.77734375" defaultRowHeight="14.4" x14ac:dyDescent="0.3"/>
  <cols>
    <col min="1" max="1" width="8.77734375" style="1"/>
  </cols>
  <sheetData>
    <row r="1" spans="1:9" s="1" customFormat="1" x14ac:dyDescent="0.3">
      <c r="A1" s="1" t="s">
        <v>22</v>
      </c>
      <c r="B1" s="1" t="s">
        <v>19</v>
      </c>
      <c r="C1" s="1" t="s">
        <v>18</v>
      </c>
      <c r="D1" s="1" t="s">
        <v>17</v>
      </c>
      <c r="E1" s="1" t="s">
        <v>21</v>
      </c>
      <c r="F1" s="1" t="s">
        <v>24</v>
      </c>
      <c r="G1" s="1" t="s">
        <v>57</v>
      </c>
      <c r="H1" s="63" t="s">
        <v>56</v>
      </c>
      <c r="I1" s="63"/>
    </row>
    <row r="2" spans="1:9" x14ac:dyDescent="0.3">
      <c r="A2" s="49">
        <v>2013</v>
      </c>
      <c r="B2" s="45">
        <v>381</v>
      </c>
      <c r="C2" s="45"/>
      <c r="D2" s="45"/>
      <c r="E2" s="66">
        <v>0.7</v>
      </c>
      <c r="F2" s="45"/>
      <c r="G2" s="66">
        <v>0.47599999999999998</v>
      </c>
      <c r="H2" s="64">
        <v>0.68</v>
      </c>
      <c r="I2" s="65"/>
    </row>
    <row r="3" spans="1:9" x14ac:dyDescent="0.3">
      <c r="A3" s="49">
        <v>2014</v>
      </c>
      <c r="B3" s="45">
        <v>356</v>
      </c>
      <c r="C3" s="45"/>
      <c r="D3" s="45"/>
      <c r="E3" s="66">
        <v>0.72</v>
      </c>
      <c r="F3" s="45"/>
      <c r="G3" s="66">
        <v>0.54720000000000002</v>
      </c>
      <c r="H3" s="64">
        <v>0.76</v>
      </c>
      <c r="I3" s="65"/>
    </row>
    <row r="4" spans="1:9" x14ac:dyDescent="0.3">
      <c r="A4" s="49">
        <v>2015</v>
      </c>
      <c r="B4" s="45">
        <v>365</v>
      </c>
      <c r="C4" s="45"/>
      <c r="D4" s="45"/>
      <c r="E4" s="66">
        <v>0.72</v>
      </c>
      <c r="F4" s="45"/>
      <c r="G4" s="66">
        <v>0.59039999999999992</v>
      </c>
      <c r="H4" s="64">
        <v>0.82</v>
      </c>
      <c r="I4" s="65"/>
    </row>
    <row r="5" spans="1:9" x14ac:dyDescent="0.3">
      <c r="A5" s="49">
        <v>2016</v>
      </c>
      <c r="B5" s="45">
        <v>350</v>
      </c>
      <c r="C5" s="45"/>
      <c r="D5" s="45">
        <v>7239</v>
      </c>
      <c r="E5" s="48"/>
      <c r="F5" s="45"/>
      <c r="G5" s="66"/>
      <c r="H5" s="64">
        <v>0.84</v>
      </c>
      <c r="I5" s="65"/>
    </row>
    <row r="6" spans="1:9" x14ac:dyDescent="0.3">
      <c r="A6" s="49">
        <v>2017</v>
      </c>
      <c r="B6" s="45">
        <v>303</v>
      </c>
      <c r="C6" s="45"/>
      <c r="D6" s="45"/>
      <c r="E6" s="48"/>
      <c r="F6" s="45"/>
      <c r="G6" s="66"/>
      <c r="H6" s="64">
        <v>0.85</v>
      </c>
      <c r="I6" s="6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20" zoomScaleNormal="120" workbookViewId="0"/>
  </sheetViews>
  <sheetFormatPr defaultColWidth="8.77734375" defaultRowHeight="14.4" x14ac:dyDescent="0.3"/>
  <cols>
    <col min="1" max="1" width="25.33203125" customWidth="1"/>
  </cols>
  <sheetData>
    <row r="1" spans="1:12" x14ac:dyDescent="0.3">
      <c r="A1" t="s">
        <v>43</v>
      </c>
    </row>
    <row r="2" spans="1:12" x14ac:dyDescent="0.3">
      <c r="K2" s="16"/>
      <c r="L2" s="16"/>
    </row>
    <row r="3" spans="1:12" x14ac:dyDescent="0.3">
      <c r="A3" t="s">
        <v>45</v>
      </c>
    </row>
    <row r="4" spans="1:12" x14ac:dyDescent="0.3">
      <c r="A4" s="22"/>
      <c r="B4" s="11"/>
    </row>
    <row r="5" spans="1:12" x14ac:dyDescent="0.3">
      <c r="A5" s="22" t="s">
        <v>44</v>
      </c>
    </row>
    <row r="6" spans="1:12" x14ac:dyDescent="0.3">
      <c r="A6" s="22" t="s">
        <v>46</v>
      </c>
    </row>
    <row r="7" spans="1:12" x14ac:dyDescent="0.3">
      <c r="A7" s="22" t="s">
        <v>47</v>
      </c>
    </row>
    <row r="8" spans="1:12" x14ac:dyDescent="0.3">
      <c r="A8" s="22" t="s">
        <v>48</v>
      </c>
      <c r="B8" s="16"/>
      <c r="C8" s="16"/>
      <c r="D8" s="16"/>
      <c r="E8" s="16"/>
      <c r="F8" s="16"/>
      <c r="G8" s="16"/>
    </row>
    <row r="9" spans="1:12" x14ac:dyDescent="0.3">
      <c r="A9" s="22" t="s">
        <v>49</v>
      </c>
      <c r="B9" s="12"/>
    </row>
    <row r="10" spans="1:12" x14ac:dyDescent="0.3">
      <c r="A10" s="44" t="s">
        <v>50</v>
      </c>
      <c r="B10" s="12"/>
    </row>
    <row r="11" spans="1:12" x14ac:dyDescent="0.3">
      <c r="A11" s="44" t="s">
        <v>51</v>
      </c>
      <c r="B11" s="12"/>
    </row>
    <row r="12" spans="1:12" x14ac:dyDescent="0.3">
      <c r="A12" s="44" t="s">
        <v>52</v>
      </c>
      <c r="B12" s="12"/>
    </row>
    <row r="13" spans="1:12" x14ac:dyDescent="0.3">
      <c r="B13" t="s">
        <v>23</v>
      </c>
    </row>
    <row r="14" spans="1:12" x14ac:dyDescent="0.3">
      <c r="A14" s="12"/>
    </row>
    <row r="16" spans="1:12" x14ac:dyDescent="0.3">
      <c r="A16" t="s">
        <v>54</v>
      </c>
    </row>
    <row r="17" spans="1:1" x14ac:dyDescent="0.3">
      <c r="A17" s="12" t="s">
        <v>55</v>
      </c>
    </row>
  </sheetData>
  <hyperlinks>
    <hyperlink ref="A17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defaultColWidth="11.5546875" defaultRowHeight="14.4" x14ac:dyDescent="0.3"/>
  <cols>
    <col min="1" max="1" width="13" bestFit="1" customWidth="1"/>
    <col min="2" max="2" width="52" customWidth="1"/>
    <col min="3" max="3" width="32" customWidth="1"/>
  </cols>
  <sheetData>
    <row r="1" spans="1:3" x14ac:dyDescent="0.3">
      <c r="A1" s="33" t="s">
        <v>27</v>
      </c>
      <c r="B1" s="34" t="s">
        <v>28</v>
      </c>
      <c r="C1" s="35" t="s">
        <v>34</v>
      </c>
    </row>
    <row r="2" spans="1:3" x14ac:dyDescent="0.3">
      <c r="A2" s="33" t="s">
        <v>30</v>
      </c>
      <c r="B2" s="36" t="s">
        <v>26</v>
      </c>
      <c r="C2" s="37"/>
    </row>
    <row r="3" spans="1:3" ht="43.2" x14ac:dyDescent="0.3">
      <c r="A3" s="38" t="s">
        <v>29</v>
      </c>
      <c r="B3" s="32" t="s">
        <v>35</v>
      </c>
      <c r="C3" s="39" t="s">
        <v>36</v>
      </c>
    </row>
    <row r="4" spans="1:3" x14ac:dyDescent="0.3">
      <c r="A4" s="40" t="s">
        <v>31</v>
      </c>
      <c r="B4" s="36" t="s">
        <v>25</v>
      </c>
      <c r="C4" s="37"/>
    </row>
    <row r="5" spans="1:3" ht="28.8" x14ac:dyDescent="0.3">
      <c r="A5" s="40" t="s">
        <v>32</v>
      </c>
      <c r="B5" s="31" t="s">
        <v>33</v>
      </c>
      <c r="C5" s="41" t="s">
        <v>37</v>
      </c>
    </row>
    <row r="6" spans="1:3" x14ac:dyDescent="0.3">
      <c r="A6" s="40" t="s">
        <v>38</v>
      </c>
      <c r="B6" s="31" t="s">
        <v>39</v>
      </c>
      <c r="C6" s="41" t="s">
        <v>37</v>
      </c>
    </row>
    <row r="7" spans="1:3" x14ac:dyDescent="0.3">
      <c r="A7" s="40" t="s">
        <v>40</v>
      </c>
      <c r="B7" s="32" t="s">
        <v>41</v>
      </c>
      <c r="C7" s="42" t="s">
        <v>37</v>
      </c>
    </row>
    <row r="8" spans="1:3" x14ac:dyDescent="0.3">
      <c r="A8" s="43" t="s">
        <v>42</v>
      </c>
    </row>
    <row r="9" spans="1:3" x14ac:dyDescent="0.3">
      <c r="B9" s="30"/>
    </row>
    <row r="10" spans="1:3" x14ac:dyDescent="0.3">
      <c r="A10" s="1" t="s">
        <v>23</v>
      </c>
      <c r="B10" s="30"/>
    </row>
    <row r="11" spans="1:3" x14ac:dyDescent="0.3">
      <c r="B11" s="30"/>
    </row>
    <row r="12" spans="1:3" x14ac:dyDescent="0.3">
      <c r="B12" s="30"/>
    </row>
    <row r="13" spans="1:3" x14ac:dyDescent="0.3">
      <c r="B13" s="30"/>
    </row>
    <row r="14" spans="1:3" x14ac:dyDescent="0.3">
      <c r="B14" s="30"/>
    </row>
    <row r="15" spans="1:3" x14ac:dyDescent="0.3">
      <c r="B15" s="30"/>
    </row>
    <row r="16" spans="1:3" x14ac:dyDescent="0.3">
      <c r="B16" s="30"/>
    </row>
    <row r="17" spans="2:2" x14ac:dyDescent="0.3">
      <c r="B17" s="30"/>
    </row>
    <row r="18" spans="2:2" x14ac:dyDescent="0.3">
      <c r="B18" s="30"/>
    </row>
    <row r="19" spans="2:2" x14ac:dyDescent="0.3">
      <c r="B19" s="30"/>
    </row>
    <row r="20" spans="2:2" x14ac:dyDescent="0.3">
      <c r="B20" s="30"/>
    </row>
    <row r="21" spans="2:2" x14ac:dyDescent="0.3">
      <c r="B21" s="30"/>
    </row>
    <row r="22" spans="2:2" x14ac:dyDescent="0.3">
      <c r="B22" s="30"/>
    </row>
    <row r="23" spans="2:2" x14ac:dyDescent="0.3">
      <c r="B23" s="30"/>
    </row>
    <row r="24" spans="2:2" x14ac:dyDescent="0.3">
      <c r="B24" s="30"/>
    </row>
    <row r="25" spans="2:2" x14ac:dyDescent="0.3">
      <c r="B25" s="30"/>
    </row>
    <row r="26" spans="2:2" x14ac:dyDescent="0.3">
      <c r="B26" s="30"/>
    </row>
    <row r="27" spans="2:2" x14ac:dyDescent="0.3">
      <c r="B27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Stratified_Data</vt:lpstr>
      <vt:lpstr>Total_Data</vt:lpstr>
      <vt:lpstr>Comments</vt:lpstr>
      <vt:lpstr>Indicator definitions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Todd Fojo</cp:lastModifiedBy>
  <dcterms:created xsi:type="dcterms:W3CDTF">2020-05-23T13:38:33Z</dcterms:created>
  <dcterms:modified xsi:type="dcterms:W3CDTF">2022-01-21T17:37:14Z</dcterms:modified>
</cp:coreProperties>
</file>