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dd Fojo\CloudStation\Projects\Ending HIV\Ending_HIV\raw_data\local_continuum\"/>
    </mc:Choice>
  </mc:AlternateContent>
  <bookViews>
    <workbookView xWindow="19176" yWindow="540" windowWidth="19056" windowHeight="19440" activeTab="1"/>
  </bookViews>
  <sheets>
    <sheet name="Stratified_Data" sheetId="1" r:id="rId1"/>
    <sheet name="Total_Data" sheetId="4" r:id="rId2"/>
    <sheet name="Comments" sheetId="2" r:id="rId3"/>
    <sheet name="Indicator definitions" sheetId="5" r:id="rId4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F12" i="1"/>
  <c r="E11" i="1"/>
  <c r="G10" i="1"/>
  <c r="F10" i="1"/>
  <c r="E10" i="1"/>
  <c r="D13" i="1"/>
  <c r="D12" i="1"/>
  <c r="D11" i="1"/>
  <c r="D10" i="1"/>
  <c r="D9" i="1"/>
  <c r="K10" i="1"/>
  <c r="J13" i="1"/>
  <c r="J12" i="1"/>
  <c r="J11" i="1"/>
  <c r="J10" i="1"/>
  <c r="J9" i="1"/>
</calcChain>
</file>

<file path=xl/sharedStrings.xml><?xml version="1.0" encoding="utf-8"?>
<sst xmlns="http://schemas.openxmlformats.org/spreadsheetml/2006/main" count="71" uniqueCount="53">
  <si>
    <t>Total</t>
  </si>
  <si>
    <t>Black</t>
  </si>
  <si>
    <t>Hispanic</t>
  </si>
  <si>
    <t>Other</t>
  </si>
  <si>
    <t>Male</t>
  </si>
  <si>
    <t>Female</t>
  </si>
  <si>
    <t>13-24</t>
  </si>
  <si>
    <t>25-34</t>
  </si>
  <si>
    <t>35-44</t>
  </si>
  <si>
    <t>45-54</t>
  </si>
  <si>
    <t>55+</t>
  </si>
  <si>
    <t>MSM</t>
  </si>
  <si>
    <t>IDU</t>
  </si>
  <si>
    <t>MSM+IDU</t>
  </si>
  <si>
    <t>Heterosexual</t>
  </si>
  <si>
    <t>Year</t>
  </si>
  <si>
    <t>suppressed</t>
  </si>
  <si>
    <t>prevalent</t>
  </si>
  <si>
    <t>linked</t>
  </si>
  <si>
    <t>new</t>
  </si>
  <si>
    <t>Months</t>
  </si>
  <si>
    <t>engaged</t>
  </si>
  <si>
    <t>Data_Type</t>
  </si>
  <si>
    <t>aware</t>
  </si>
  <si>
    <t xml:space="preserve"> </t>
  </si>
  <si>
    <t xml:space="preserve">Specific EHE priority counties: </t>
  </si>
  <si>
    <t>retained</t>
  </si>
  <si>
    <t>Individuals living with diagnosed HIV</t>
  </si>
  <si>
    <t>Individuals diagnosed with HIV in that year</t>
  </si>
  <si>
    <t>Indicator</t>
  </si>
  <si>
    <t>Definition</t>
  </si>
  <si>
    <t>Linked (%)</t>
  </si>
  <si>
    <t>New (n)</t>
  </si>
  <si>
    <t>Prevalent (n)</t>
  </si>
  <si>
    <t>Engaged (%)</t>
  </si>
  <si>
    <t>“Receipt of care” (defined as ≥1 test (CD4 or viral load)), or “In care”  (documented care ≥1 time)</t>
  </si>
  <si>
    <t>Denominator</t>
  </si>
  <si>
    <t>Individuals who visited an HIV heath care provider (had ≥1 documented test) within 1 month after receiving a diagnosis of HIV</t>
  </si>
  <si>
    <t>Individuals receiving a diagnosis of HIV in a given year</t>
  </si>
  <si>
    <t>Diagnosed HIV</t>
  </si>
  <si>
    <t xml:space="preserve">Retained (%) </t>
  </si>
  <si>
    <t>Individuals with ≥2 tests (CD4 or VL) ≥3 months apart</t>
  </si>
  <si>
    <t xml:space="preserve">Suppressed (%) </t>
  </si>
  <si>
    <t>Individuals with &lt;200 copies/mL on the most recent VL test</t>
  </si>
  <si>
    <t>*New (n) and linked (%) should come from same level/source (e.g. state vs. county); while prevalent (n) and engaged/retained/suppressed (%) should come from the same source</t>
  </si>
  <si>
    <t xml:space="preserve">San Diego County (3,338,330) </t>
  </si>
  <si>
    <t xml:space="preserve">No other counties in MSA </t>
  </si>
  <si>
    <t>https://www.sandiegocounty.gov/content/sdc/hhsa/programs/phs/hiv_aids_epidemiology_unit/reports_and_statistics.html</t>
  </si>
  <si>
    <t xml:space="preserve">All data specific to San Diego county </t>
  </si>
  <si>
    <t>https://www.sandiegocounty.gov/content/sdc/hhsa/programs/phs/hiv_aids_epidemiology_unit/archives.html</t>
  </si>
  <si>
    <t>https://www.sandiegocounty.gov/content/dam/sdc/hhsa/programs/phs/documents/HIV_Epi_Report_2015_FINAL.PDF</t>
  </si>
  <si>
    <t>2013 (2015 report)</t>
  </si>
  <si>
    <t>pre-2016 data 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</si>
</sst>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quotePrefix="1"/>
    <xf numFmtId="0" fontId="2" fillId="0" borderId="0" xfId="1"/>
    <xf numFmtId="1" fontId="0" fillId="0" borderId="3" xfId="0" applyNumberFormat="1" applyBorder="1"/>
    <xf numFmtId="1" fontId="0" fillId="0" borderId="0" xfId="0" applyNumberFormat="1" applyBorder="1"/>
    <xf numFmtId="2" fontId="0" fillId="0" borderId="3" xfId="0" applyNumberFormat="1" applyBorder="1"/>
    <xf numFmtId="0" fontId="0" fillId="0" borderId="0" xfId="0" applyFill="1"/>
    <xf numFmtId="0" fontId="0" fillId="0" borderId="2" xfId="0" applyFill="1" applyBorder="1"/>
    <xf numFmtId="0" fontId="0" fillId="0" borderId="3" xfId="0" applyFill="1" applyBorder="1"/>
    <xf numFmtId="2" fontId="0" fillId="0" borderId="3" xfId="0" applyNumberFormat="1" applyFill="1" applyBorder="1"/>
    <xf numFmtId="1" fontId="0" fillId="0" borderId="3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/>
    <xf numFmtId="0" fontId="0" fillId="0" borderId="1" xfId="0" applyFill="1" applyBorder="1"/>
    <xf numFmtId="2" fontId="0" fillId="0" borderId="1" xfId="0" applyNumberFormat="1" applyFill="1" applyBorder="1"/>
    <xf numFmtId="1" fontId="0" fillId="0" borderId="1" xfId="0" applyNumberFormat="1" applyFill="1" applyBorder="1"/>
    <xf numFmtId="0" fontId="0" fillId="0" borderId="0" xfId="0" applyFont="1" applyFill="1"/>
    <xf numFmtId="0" fontId="3" fillId="0" borderId="0" xfId="1" applyFont="1"/>
    <xf numFmtId="3" fontId="0" fillId="0" borderId="0" xfId="0" applyNumberFormat="1"/>
    <xf numFmtId="9" fontId="0" fillId="0" borderId="0" xfId="0" applyNumberFormat="1"/>
    <xf numFmtId="9" fontId="0" fillId="0" borderId="0" xfId="2" applyFont="1"/>
    <xf numFmtId="0" fontId="0" fillId="0" borderId="0" xfId="0" applyNumberFormat="1"/>
    <xf numFmtId="0" fontId="0" fillId="0" borderId="0" xfId="2" applyNumberFormat="1" applyFont="1"/>
    <xf numFmtId="0" fontId="0" fillId="0" borderId="0" xfId="0" applyNumberFormat="1" applyFont="1" applyFill="1"/>
    <xf numFmtId="3" fontId="0" fillId="0" borderId="0" xfId="2" applyNumberFormat="1" applyFont="1"/>
    <xf numFmtId="164" fontId="0" fillId="0" borderId="0" xfId="2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1" fillId="0" borderId="8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7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5" xfId="0" applyBorder="1" applyAlignment="1">
      <alignment horizontal="left" wrapText="1"/>
    </xf>
    <xf numFmtId="0" fontId="1" fillId="0" borderId="9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andiegocounty.gov/content/sdc/hhsa/programs/phs/hiv_aids_epidemiology_unit/reports_and_statistic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4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1" sqref="P1:P1048576"/>
    </sheetView>
  </sheetViews>
  <sheetFormatPr defaultColWidth="8.77734375" defaultRowHeight="14.4" x14ac:dyDescent="0.3"/>
  <cols>
    <col min="1" max="1" width="13.33203125" style="1" customWidth="1"/>
  </cols>
  <sheetData>
    <row r="1" spans="1:26" s="1" customFormat="1" x14ac:dyDescent="0.3">
      <c r="A1" s="1" t="s">
        <v>22</v>
      </c>
      <c r="B1" s="1" t="s">
        <v>19</v>
      </c>
      <c r="C1" s="1" t="s">
        <v>18</v>
      </c>
      <c r="D1" s="1" t="s">
        <v>17</v>
      </c>
      <c r="E1" s="1" t="s">
        <v>21</v>
      </c>
      <c r="F1" s="1" t="s">
        <v>26</v>
      </c>
      <c r="G1" s="1" t="s">
        <v>16</v>
      </c>
      <c r="H1" s="1" t="s">
        <v>19</v>
      </c>
      <c r="I1" s="1" t="s">
        <v>18</v>
      </c>
      <c r="J1" s="1" t="s">
        <v>17</v>
      </c>
      <c r="K1" s="1" t="s">
        <v>21</v>
      </c>
      <c r="L1" s="1" t="s">
        <v>26</v>
      </c>
      <c r="M1" s="1" t="s">
        <v>16</v>
      </c>
      <c r="N1" s="1" t="s">
        <v>17</v>
      </c>
      <c r="O1" s="1" t="s">
        <v>21</v>
      </c>
      <c r="P1" s="1" t="s">
        <v>16</v>
      </c>
      <c r="Q1" s="1" t="s">
        <v>16</v>
      </c>
    </row>
    <row r="2" spans="1:26" s="1" customFormat="1" x14ac:dyDescent="0.3">
      <c r="A2" s="1" t="s">
        <v>15</v>
      </c>
      <c r="B2" s="1">
        <v>2018</v>
      </c>
      <c r="C2" s="1">
        <v>2018</v>
      </c>
      <c r="D2" s="1">
        <v>2018</v>
      </c>
      <c r="E2" s="1">
        <v>2018</v>
      </c>
      <c r="F2" s="1">
        <v>2018</v>
      </c>
      <c r="G2" s="1">
        <v>2018</v>
      </c>
      <c r="H2" s="1">
        <v>2017</v>
      </c>
      <c r="I2" s="1">
        <v>2017</v>
      </c>
      <c r="J2" s="1">
        <v>2017</v>
      </c>
      <c r="K2" s="1">
        <v>2017</v>
      </c>
      <c r="L2" s="1">
        <v>2017</v>
      </c>
      <c r="M2" s="1">
        <v>2017</v>
      </c>
      <c r="N2" s="1">
        <v>2016</v>
      </c>
      <c r="O2" s="1">
        <v>2016</v>
      </c>
      <c r="P2" s="1">
        <v>2016</v>
      </c>
      <c r="Q2" s="1">
        <v>2013</v>
      </c>
    </row>
    <row r="3" spans="1:26" s="5" customFormat="1" x14ac:dyDescent="0.3">
      <c r="A3" s="4" t="s">
        <v>0</v>
      </c>
      <c r="B3" s="17">
        <v>366</v>
      </c>
      <c r="C3" s="17">
        <v>0.87</v>
      </c>
      <c r="D3" s="17">
        <v>12757</v>
      </c>
      <c r="E3" s="17">
        <v>0.74</v>
      </c>
      <c r="F3" s="17">
        <v>0.53</v>
      </c>
      <c r="G3" s="17">
        <v>0.63</v>
      </c>
      <c r="H3" s="17">
        <v>384</v>
      </c>
      <c r="I3" s="17">
        <v>0.78</v>
      </c>
      <c r="J3" s="17">
        <v>12739</v>
      </c>
      <c r="K3" s="17">
        <v>0.73</v>
      </c>
      <c r="L3" s="17">
        <v>0.54</v>
      </c>
      <c r="M3" s="17">
        <v>0.61</v>
      </c>
      <c r="N3" s="5">
        <v>12275</v>
      </c>
      <c r="O3" s="17">
        <v>0.75</v>
      </c>
      <c r="P3" s="17">
        <v>0.6</v>
      </c>
      <c r="Q3" s="17">
        <v>0.39</v>
      </c>
      <c r="R3" s="17"/>
      <c r="S3" s="17"/>
    </row>
    <row r="4" spans="1:26" s="7" customFormat="1" x14ac:dyDescent="0.3">
      <c r="A4" s="6" t="s">
        <v>1</v>
      </c>
      <c r="B4" s="19"/>
      <c r="C4" s="20"/>
      <c r="D4" s="18">
        <v>1519</v>
      </c>
      <c r="E4" s="18">
        <v>0.72</v>
      </c>
      <c r="F4" s="19">
        <v>0.49</v>
      </c>
      <c r="G4" s="18">
        <v>0.54</v>
      </c>
      <c r="H4" s="19"/>
      <c r="I4" s="20"/>
      <c r="J4" s="18">
        <v>1533</v>
      </c>
      <c r="K4" s="18">
        <v>0.69</v>
      </c>
      <c r="L4" s="19">
        <v>0.49</v>
      </c>
      <c r="M4" s="18">
        <v>0.53</v>
      </c>
      <c r="N4" s="18"/>
      <c r="O4" s="18"/>
      <c r="P4" s="18"/>
      <c r="Q4" s="18"/>
      <c r="R4" s="18"/>
      <c r="S4" s="18"/>
    </row>
    <row r="5" spans="1:26" s="9" customFormat="1" x14ac:dyDescent="0.3">
      <c r="A5" s="8" t="s">
        <v>2</v>
      </c>
      <c r="B5" s="21"/>
      <c r="C5" s="22"/>
      <c r="D5" s="10">
        <v>4738</v>
      </c>
      <c r="E5" s="10">
        <v>0.71</v>
      </c>
      <c r="F5" s="21">
        <v>0.55000000000000004</v>
      </c>
      <c r="G5" s="10">
        <v>0.63</v>
      </c>
      <c r="H5" s="21"/>
      <c r="I5" s="22"/>
      <c r="J5" s="10">
        <v>4581</v>
      </c>
      <c r="K5" s="10">
        <v>0.7</v>
      </c>
      <c r="L5" s="21">
        <v>0.55000000000000004</v>
      </c>
      <c r="M5" s="10">
        <v>0.6</v>
      </c>
      <c r="N5" s="10"/>
      <c r="O5" s="10"/>
      <c r="P5" s="10"/>
      <c r="Q5" s="10"/>
      <c r="R5" s="10"/>
      <c r="S5" s="10"/>
      <c r="U5" s="10"/>
      <c r="Z5" s="10"/>
    </row>
    <row r="6" spans="1:26" s="3" customFormat="1" x14ac:dyDescent="0.3">
      <c r="A6" s="2" t="s">
        <v>3</v>
      </c>
      <c r="B6" s="24"/>
      <c r="C6" s="25"/>
      <c r="D6" s="23">
        <v>5776</v>
      </c>
      <c r="E6" s="23">
        <v>0.76</v>
      </c>
      <c r="F6" s="24">
        <v>0.52</v>
      </c>
      <c r="G6" s="23">
        <v>0.65</v>
      </c>
      <c r="H6" s="24"/>
      <c r="I6" s="25"/>
      <c r="J6" s="23">
        <v>5949</v>
      </c>
      <c r="K6" s="23">
        <v>0.75</v>
      </c>
      <c r="L6" s="24">
        <v>0.54</v>
      </c>
      <c r="M6" s="23">
        <v>0.64</v>
      </c>
      <c r="N6" s="23"/>
      <c r="O6" s="23"/>
      <c r="P6" s="23"/>
      <c r="Q6" s="23"/>
      <c r="R6" s="23"/>
      <c r="S6" s="23"/>
    </row>
    <row r="7" spans="1:26" s="7" customFormat="1" x14ac:dyDescent="0.3">
      <c r="A7" s="6" t="s">
        <v>4</v>
      </c>
      <c r="B7" s="19"/>
      <c r="C7" s="20"/>
      <c r="D7" s="18">
        <v>11276</v>
      </c>
      <c r="E7" s="19">
        <v>0.74</v>
      </c>
      <c r="F7" s="19">
        <v>0.53</v>
      </c>
      <c r="G7" s="19">
        <v>0.64</v>
      </c>
      <c r="H7" s="19"/>
      <c r="I7" s="20"/>
      <c r="J7" s="18">
        <v>11419</v>
      </c>
      <c r="K7" s="19">
        <v>0.73</v>
      </c>
      <c r="L7" s="19">
        <v>0.54</v>
      </c>
      <c r="M7" s="19">
        <v>0.62</v>
      </c>
      <c r="N7" s="18"/>
      <c r="O7" s="18"/>
      <c r="P7" s="18"/>
      <c r="Q7" s="18"/>
      <c r="R7" s="18"/>
      <c r="S7" s="18"/>
    </row>
    <row r="8" spans="1:26" s="3" customFormat="1" x14ac:dyDescent="0.3">
      <c r="A8" s="2" t="s">
        <v>5</v>
      </c>
      <c r="B8" s="24"/>
      <c r="C8" s="25"/>
      <c r="D8" s="23">
        <v>1325</v>
      </c>
      <c r="E8" s="21">
        <v>0.72</v>
      </c>
      <c r="F8" s="24">
        <v>0.52</v>
      </c>
      <c r="G8" s="24">
        <v>0.62</v>
      </c>
      <c r="H8" s="24"/>
      <c r="I8" s="25"/>
      <c r="J8" s="23">
        <v>1320</v>
      </c>
      <c r="K8" s="21">
        <v>0.73</v>
      </c>
      <c r="L8" s="24">
        <v>0.56000000000000005</v>
      </c>
      <c r="M8" s="24">
        <v>0.59</v>
      </c>
      <c r="N8" s="23"/>
      <c r="O8" s="23"/>
      <c r="P8" s="23"/>
      <c r="Q8" s="23"/>
      <c r="R8" s="23"/>
      <c r="S8" s="23"/>
      <c r="T8" s="9"/>
    </row>
    <row r="9" spans="1:26" s="7" customFormat="1" x14ac:dyDescent="0.3">
      <c r="A9" s="6" t="s">
        <v>6</v>
      </c>
      <c r="B9" s="19"/>
      <c r="C9" s="20"/>
      <c r="D9" s="20">
        <f>20+(741/2)</f>
        <v>390.5</v>
      </c>
      <c r="E9" s="19">
        <v>0.78</v>
      </c>
      <c r="F9" s="19">
        <v>0.56000000000000005</v>
      </c>
      <c r="G9" s="19">
        <v>0.65</v>
      </c>
      <c r="H9" s="19"/>
      <c r="I9" s="20"/>
      <c r="J9" s="20">
        <f>(54/2)+(766/2)</f>
        <v>410</v>
      </c>
      <c r="K9" s="19">
        <v>0.78</v>
      </c>
      <c r="L9" s="19">
        <v>0.53</v>
      </c>
      <c r="M9" s="19">
        <v>0.61</v>
      </c>
      <c r="N9" s="19"/>
      <c r="O9" s="18"/>
      <c r="P9" s="20"/>
      <c r="Q9" s="19"/>
      <c r="R9" s="19"/>
      <c r="S9" s="18"/>
      <c r="T9" s="15"/>
      <c r="U9" s="13"/>
    </row>
    <row r="10" spans="1:26" s="9" customFormat="1" x14ac:dyDescent="0.3">
      <c r="A10" s="8" t="s">
        <v>7</v>
      </c>
      <c r="B10" s="21"/>
      <c r="C10" s="22"/>
      <c r="D10" s="22">
        <f>(741/2)+(2066/2)</f>
        <v>1403.5</v>
      </c>
      <c r="E10" s="21">
        <f>AVERAGE(0.78,0.75)</f>
        <v>0.76500000000000001</v>
      </c>
      <c r="F10" s="21">
        <f>AVERAGE(0.56,0.5)</f>
        <v>0.53</v>
      </c>
      <c r="G10" s="21">
        <f>AVERAGE(0.65,0.62)</f>
        <v>0.63500000000000001</v>
      </c>
      <c r="H10" s="21"/>
      <c r="I10" s="22"/>
      <c r="J10" s="22">
        <f>(766/2)+(2076/2)</f>
        <v>1421</v>
      </c>
      <c r="K10" s="21">
        <f>AVERAGE(0.78,0.74)</f>
        <v>0.76</v>
      </c>
      <c r="L10" s="21">
        <v>0.51500000000000001</v>
      </c>
      <c r="M10" s="21">
        <v>0.60499999999999998</v>
      </c>
      <c r="N10" s="10"/>
      <c r="O10" s="10"/>
      <c r="P10" s="10"/>
      <c r="Q10" s="21"/>
      <c r="R10" s="10"/>
      <c r="S10" s="22"/>
      <c r="T10" s="10"/>
    </row>
    <row r="11" spans="1:26" s="9" customFormat="1" x14ac:dyDescent="0.3">
      <c r="A11" s="8" t="s">
        <v>8</v>
      </c>
      <c r="B11" s="21"/>
      <c r="C11" s="22"/>
      <c r="D11" s="22">
        <f>(2066/2)+(2900/2)</f>
        <v>2483</v>
      </c>
      <c r="E11" s="21">
        <f>AVERAGE(0.75,0.72)</f>
        <v>0.73499999999999999</v>
      </c>
      <c r="F11" s="21">
        <v>0.5</v>
      </c>
      <c r="G11" s="21">
        <v>0.61499999999999999</v>
      </c>
      <c r="H11" s="21"/>
      <c r="I11" s="22"/>
      <c r="J11" s="22">
        <f>(2076/2)+(3061/2)</f>
        <v>2568.5</v>
      </c>
      <c r="K11" s="21">
        <v>0.72499999999999998</v>
      </c>
      <c r="L11" s="21">
        <v>0.51</v>
      </c>
      <c r="M11" s="21">
        <v>0.59499999999999997</v>
      </c>
      <c r="N11" s="21"/>
      <c r="O11" s="10"/>
      <c r="P11" s="10"/>
      <c r="Q11" s="21"/>
      <c r="R11" s="21"/>
      <c r="S11" s="22"/>
    </row>
    <row r="12" spans="1:26" s="9" customFormat="1" x14ac:dyDescent="0.3">
      <c r="A12" s="8" t="s">
        <v>9</v>
      </c>
      <c r="B12" s="21"/>
      <c r="C12" s="22"/>
      <c r="D12" s="22">
        <f>(2900/2)+(7010/3)</f>
        <v>3786.6666666666665</v>
      </c>
      <c r="E12" s="21">
        <v>0.73</v>
      </c>
      <c r="F12" s="21">
        <f>AVERAGE(0.5,0.55)</f>
        <v>0.52500000000000002</v>
      </c>
      <c r="G12" s="21">
        <f>AVERAGE(0.61,0.65)</f>
        <v>0.63</v>
      </c>
      <c r="H12" s="21"/>
      <c r="I12" s="22"/>
      <c r="J12" s="22">
        <f>(3061/2)+(6782/3)</f>
        <v>3791.1666666666665</v>
      </c>
      <c r="K12" s="21">
        <v>0.72</v>
      </c>
      <c r="L12" s="21">
        <v>0.54</v>
      </c>
      <c r="M12" s="21">
        <v>0.61</v>
      </c>
      <c r="N12" s="10"/>
      <c r="O12" s="22"/>
      <c r="P12" s="22"/>
      <c r="Q12" s="21"/>
      <c r="R12" s="10"/>
      <c r="S12" s="22"/>
      <c r="U12" s="14"/>
    </row>
    <row r="13" spans="1:26" s="3" customFormat="1" x14ac:dyDescent="0.3">
      <c r="A13" s="2" t="s">
        <v>10</v>
      </c>
      <c r="B13" s="24"/>
      <c r="C13" s="22"/>
      <c r="D13" s="25">
        <f>(2/3)*7010</f>
        <v>4673.333333333333</v>
      </c>
      <c r="E13" s="24">
        <v>0.74</v>
      </c>
      <c r="F13" s="21">
        <v>0.55000000000000004</v>
      </c>
      <c r="G13" s="24">
        <v>0.65</v>
      </c>
      <c r="H13" s="24"/>
      <c r="I13" s="22"/>
      <c r="J13" s="25">
        <f>(2/3)*6782</f>
        <v>4521.333333333333</v>
      </c>
      <c r="K13" s="24">
        <v>0.73</v>
      </c>
      <c r="L13" s="21">
        <v>0.56000000000000005</v>
      </c>
      <c r="M13" s="24">
        <v>0.63</v>
      </c>
      <c r="N13" s="24"/>
      <c r="O13" s="22"/>
      <c r="P13" s="22"/>
      <c r="Q13" s="24"/>
      <c r="R13" s="24"/>
      <c r="S13" s="22"/>
    </row>
    <row r="14" spans="1:26" s="7" customFormat="1" x14ac:dyDescent="0.3">
      <c r="A14" s="6" t="s">
        <v>11</v>
      </c>
      <c r="B14" s="19"/>
      <c r="C14" s="18"/>
      <c r="D14" s="18">
        <v>9225</v>
      </c>
      <c r="E14" s="19">
        <v>0.75</v>
      </c>
      <c r="F14" s="19">
        <v>0.54</v>
      </c>
      <c r="G14" s="19">
        <v>0.65</v>
      </c>
      <c r="H14" s="19"/>
      <c r="I14" s="18"/>
      <c r="J14" s="18">
        <v>9200</v>
      </c>
      <c r="K14" s="19">
        <v>0.74</v>
      </c>
      <c r="L14" s="19">
        <v>0.54</v>
      </c>
      <c r="M14" s="19">
        <v>0.63</v>
      </c>
      <c r="N14" s="18"/>
      <c r="O14" s="18"/>
      <c r="P14" s="18"/>
      <c r="Q14" s="18"/>
      <c r="R14" s="18"/>
      <c r="S14" s="18"/>
    </row>
    <row r="15" spans="1:26" s="9" customFormat="1" x14ac:dyDescent="0.3">
      <c r="A15" s="8" t="s">
        <v>12</v>
      </c>
      <c r="B15" s="21"/>
      <c r="C15" s="22"/>
      <c r="D15" s="10">
        <v>747</v>
      </c>
      <c r="E15" s="21">
        <v>0.68</v>
      </c>
      <c r="F15" s="21">
        <v>0.47</v>
      </c>
      <c r="G15" s="21">
        <v>0.53</v>
      </c>
      <c r="H15" s="21"/>
      <c r="I15" s="22"/>
      <c r="J15" s="10">
        <v>765</v>
      </c>
      <c r="K15" s="21">
        <v>0.67</v>
      </c>
      <c r="L15" s="21">
        <v>0.51</v>
      </c>
      <c r="M15" s="21">
        <v>0.52</v>
      </c>
      <c r="N15" s="10"/>
      <c r="O15" s="10"/>
      <c r="P15" s="10"/>
      <c r="Q15" s="10"/>
      <c r="R15" s="10"/>
      <c r="S15" s="10"/>
      <c r="U15" s="10"/>
    </row>
    <row r="16" spans="1:26" s="9" customFormat="1" x14ac:dyDescent="0.3">
      <c r="A16" s="8" t="s">
        <v>13</v>
      </c>
      <c r="B16" s="21"/>
      <c r="C16" s="22"/>
      <c r="D16" s="10">
        <v>979</v>
      </c>
      <c r="E16" s="21">
        <v>0.76</v>
      </c>
      <c r="F16" s="21">
        <v>0.53</v>
      </c>
      <c r="G16" s="21">
        <v>0.61</v>
      </c>
      <c r="H16" s="21"/>
      <c r="I16" s="22"/>
      <c r="J16" s="10">
        <v>985</v>
      </c>
      <c r="K16" s="21">
        <v>0.73</v>
      </c>
      <c r="L16" s="21">
        <v>0.53</v>
      </c>
      <c r="M16" s="21">
        <v>0.56000000000000005</v>
      </c>
      <c r="N16" s="10"/>
      <c r="O16" s="10"/>
      <c r="P16" s="10"/>
      <c r="Q16" s="10"/>
      <c r="R16" s="10"/>
      <c r="S16" s="10"/>
      <c r="U16" s="10"/>
    </row>
    <row r="17" spans="1:31" s="3" customFormat="1" x14ac:dyDescent="0.3">
      <c r="A17" s="2" t="s">
        <v>14</v>
      </c>
      <c r="B17" s="24"/>
      <c r="C17" s="23"/>
      <c r="D17" s="23">
        <v>1573</v>
      </c>
      <c r="E17" s="24">
        <v>0.72</v>
      </c>
      <c r="F17" s="24">
        <v>0.51</v>
      </c>
      <c r="G17" s="24">
        <v>0.62</v>
      </c>
      <c r="H17" s="24"/>
      <c r="I17" s="23"/>
      <c r="J17" s="23">
        <v>1551</v>
      </c>
      <c r="K17" s="24">
        <v>0.72</v>
      </c>
      <c r="L17" s="24">
        <v>0.55000000000000004</v>
      </c>
      <c r="M17" s="24">
        <v>0.59</v>
      </c>
      <c r="N17" s="23"/>
      <c r="O17" s="23"/>
      <c r="P17" s="23"/>
      <c r="Q17" s="23"/>
      <c r="R17" s="23"/>
      <c r="S17" s="23"/>
    </row>
    <row r="18" spans="1:31" x14ac:dyDescent="0.3">
      <c r="A18" s="1" t="s">
        <v>20</v>
      </c>
      <c r="B18" s="16"/>
      <c r="C18" s="16">
        <v>1</v>
      </c>
      <c r="D18" s="16"/>
      <c r="E18" s="16"/>
      <c r="H18" s="16"/>
      <c r="I18" s="16">
        <v>1</v>
      </c>
      <c r="J18" s="16"/>
      <c r="K18" s="16"/>
      <c r="Q18" s="28"/>
      <c r="R18" s="30"/>
      <c r="S18" s="29"/>
      <c r="T18" s="28"/>
      <c r="V18" s="32"/>
      <c r="W18" s="32"/>
      <c r="X18" s="31"/>
      <c r="Y18" s="32"/>
      <c r="Z18" s="31"/>
      <c r="AA18" s="31"/>
      <c r="AB18" s="31"/>
    </row>
    <row r="19" spans="1:31" x14ac:dyDescent="0.3">
      <c r="N19" s="28"/>
      <c r="O19" s="29"/>
      <c r="P19" s="29"/>
      <c r="Q19" s="31"/>
      <c r="R19" s="28"/>
      <c r="S19" s="35"/>
      <c r="T19" s="34"/>
      <c r="U19" s="32"/>
      <c r="V19" s="32"/>
      <c r="W19" s="31"/>
      <c r="X19" s="32"/>
      <c r="Y19" s="31"/>
      <c r="Z19" s="31"/>
      <c r="AA19" s="31"/>
      <c r="AB19" s="31"/>
    </row>
    <row r="20" spans="1:31" x14ac:dyDescent="0.3">
      <c r="C20" t="s">
        <v>24</v>
      </c>
      <c r="F20" s="31"/>
      <c r="G20" s="31"/>
      <c r="I20" t="s">
        <v>24</v>
      </c>
      <c r="L20" s="31"/>
      <c r="M20" s="31"/>
      <c r="N20" s="31"/>
      <c r="O20" s="31"/>
      <c r="P20" s="31"/>
      <c r="Q20" s="31"/>
      <c r="R20" s="28"/>
      <c r="S20" s="35"/>
      <c r="T20" s="34"/>
      <c r="U20" s="32"/>
      <c r="V20" s="31"/>
      <c r="W20" s="32"/>
      <c r="X20" s="31"/>
      <c r="Y20" s="32"/>
      <c r="Z20" s="31"/>
      <c r="AA20" s="31"/>
      <c r="AB20" s="31"/>
      <c r="AC20" s="31"/>
      <c r="AD20" s="31"/>
      <c r="AE20" s="31"/>
    </row>
    <row r="21" spans="1:31" x14ac:dyDescent="0.3">
      <c r="B21" s="26" t="s">
        <v>48</v>
      </c>
      <c r="C21" s="26"/>
      <c r="E21" s="26"/>
      <c r="F21" s="33"/>
      <c r="G21" s="31"/>
      <c r="H21" s="26"/>
      <c r="I21" s="26"/>
      <c r="K21" s="26"/>
      <c r="L21" s="33"/>
      <c r="M21" s="31"/>
      <c r="N21" s="31"/>
      <c r="O21" s="31"/>
      <c r="P21" s="31"/>
      <c r="Q21" s="31"/>
      <c r="R21" s="34"/>
      <c r="S21" s="35"/>
      <c r="T21" s="28"/>
      <c r="U21" s="32"/>
      <c r="V21" s="31"/>
      <c r="W21" s="32"/>
      <c r="X21" s="31"/>
      <c r="Y21" s="32"/>
      <c r="Z21" s="31"/>
      <c r="AA21" s="31"/>
      <c r="AB21" s="31"/>
      <c r="AD21" s="31"/>
      <c r="AE21" s="31"/>
    </row>
    <row r="22" spans="1:31" x14ac:dyDescent="0.3">
      <c r="B22" s="26"/>
      <c r="C22" s="26"/>
      <c r="E22" s="26"/>
      <c r="F22" s="33"/>
      <c r="G22" s="31"/>
      <c r="H22" s="26"/>
      <c r="I22" s="26"/>
      <c r="K22" s="26"/>
      <c r="L22" s="33"/>
      <c r="M22" s="31"/>
      <c r="N22" s="31"/>
      <c r="O22" s="31"/>
      <c r="P22" s="31"/>
      <c r="Q22" s="31"/>
      <c r="R22" s="28"/>
      <c r="S22" s="35"/>
      <c r="T22" s="34"/>
      <c r="U22" s="32"/>
      <c r="V22" s="31"/>
      <c r="W22" s="32"/>
      <c r="X22" s="31"/>
      <c r="Y22" s="32"/>
      <c r="Z22" s="31"/>
      <c r="AA22" s="31"/>
      <c r="AB22" s="31"/>
      <c r="AC22" s="31"/>
      <c r="AD22" s="31"/>
      <c r="AE22" s="31"/>
    </row>
    <row r="23" spans="1:31" x14ac:dyDescent="0.3">
      <c r="F23" s="31"/>
      <c r="G23" s="31"/>
      <c r="L23" s="31"/>
      <c r="M23" s="31"/>
      <c r="N23" s="31"/>
      <c r="O23" s="31"/>
      <c r="P23" s="31"/>
      <c r="Q23" s="31"/>
      <c r="R23" s="34"/>
      <c r="S23" s="35"/>
      <c r="T23" s="28"/>
      <c r="U23" s="32"/>
      <c r="V23" s="31"/>
      <c r="W23" s="32"/>
      <c r="X23" s="31"/>
      <c r="Y23" s="32"/>
      <c r="Z23" s="31"/>
      <c r="AA23" s="31"/>
      <c r="AB23" s="31"/>
      <c r="AC23" s="31"/>
      <c r="AD23" s="31"/>
      <c r="AE23" s="31"/>
    </row>
    <row r="24" spans="1:31" x14ac:dyDescent="0.3">
      <c r="F24" s="31"/>
      <c r="G24" s="31"/>
      <c r="L24" s="31"/>
      <c r="M24" s="31"/>
      <c r="N24" s="31"/>
      <c r="O24" s="31"/>
      <c r="P24" s="31"/>
      <c r="Q24" s="31"/>
      <c r="R24" s="34"/>
      <c r="S24" s="35"/>
      <c r="T24" s="28"/>
      <c r="U24" s="32"/>
      <c r="V24" s="31"/>
      <c r="W24" s="32"/>
      <c r="X24" s="31"/>
      <c r="Y24" s="32"/>
      <c r="Z24" s="31"/>
      <c r="AA24" s="31"/>
      <c r="AB24" s="31"/>
      <c r="AC24" s="31"/>
      <c r="AD24" s="31"/>
      <c r="AE24" s="31"/>
    </row>
    <row r="25" spans="1:31" x14ac:dyDescent="0.3">
      <c r="F25" s="31"/>
      <c r="G25" s="31"/>
      <c r="L25" s="31"/>
      <c r="M25" s="31"/>
      <c r="N25" s="31"/>
      <c r="O25" s="31"/>
      <c r="P25" s="31"/>
      <c r="Q25" s="31"/>
      <c r="R25" s="31"/>
      <c r="S25" s="35"/>
      <c r="T25" s="32"/>
      <c r="U25" s="32"/>
      <c r="V25" s="31"/>
      <c r="W25" s="32"/>
      <c r="X25" s="31"/>
      <c r="Y25" s="32"/>
      <c r="Z25" s="31"/>
      <c r="AA25" s="31"/>
      <c r="AB25" s="31"/>
      <c r="AC25" s="31"/>
      <c r="AD25" s="31"/>
      <c r="AE25" s="31"/>
    </row>
    <row r="26" spans="1:31" x14ac:dyDescent="0.3">
      <c r="F26" s="31"/>
      <c r="G26" s="31"/>
      <c r="L26" s="31"/>
      <c r="M26" s="31"/>
      <c r="N26" s="31"/>
      <c r="O26" s="31"/>
      <c r="P26" s="31"/>
      <c r="Q26" s="31"/>
      <c r="R26" s="28"/>
      <c r="S26" s="35"/>
      <c r="T26" s="28"/>
      <c r="U26" s="32"/>
      <c r="V26" s="31"/>
      <c r="W26" s="32"/>
      <c r="X26" s="31"/>
      <c r="Y26" s="32"/>
      <c r="Z26" s="31"/>
      <c r="AA26" s="31"/>
      <c r="AB26" s="31"/>
      <c r="AC26" s="31"/>
      <c r="AD26" s="31"/>
      <c r="AE26" s="31"/>
    </row>
    <row r="27" spans="1:31" x14ac:dyDescent="0.3">
      <c r="F27" s="31"/>
      <c r="G27" s="31"/>
      <c r="L27" s="31"/>
      <c r="M27" s="31"/>
      <c r="N27" s="31"/>
      <c r="O27" s="31"/>
      <c r="P27" s="31"/>
      <c r="Q27" s="31"/>
      <c r="R27" s="28"/>
      <c r="S27" s="35"/>
      <c r="T27" s="28"/>
      <c r="U27" s="32"/>
      <c r="V27" s="31"/>
      <c r="W27" s="32"/>
      <c r="X27" s="31"/>
      <c r="Y27" s="32"/>
      <c r="Z27" s="31"/>
      <c r="AA27" s="31"/>
      <c r="AB27" s="31"/>
      <c r="AC27" s="31"/>
      <c r="AD27" s="31"/>
      <c r="AE27" s="31"/>
    </row>
    <row r="28" spans="1:31" x14ac:dyDescent="0.3">
      <c r="F28" s="31"/>
      <c r="G28" s="31"/>
      <c r="L28" s="31"/>
      <c r="M28" s="31"/>
      <c r="N28" s="31"/>
      <c r="O28" s="31"/>
      <c r="P28" s="31"/>
      <c r="Q28" s="31"/>
      <c r="R28" s="28"/>
      <c r="S28" s="35"/>
      <c r="T28" s="34"/>
      <c r="U28" s="32"/>
      <c r="V28" s="31"/>
      <c r="W28" s="32"/>
      <c r="X28" s="31"/>
      <c r="Y28" s="32"/>
      <c r="Z28" s="31"/>
      <c r="AA28" s="31"/>
      <c r="AB28" s="31"/>
      <c r="AC28" s="31"/>
      <c r="AD28" s="31"/>
      <c r="AE28" s="31"/>
    </row>
    <row r="29" spans="1:31" x14ac:dyDescent="0.3">
      <c r="F29" s="31"/>
      <c r="G29" s="31"/>
      <c r="L29" s="31"/>
      <c r="M29" s="31"/>
      <c r="N29" s="31"/>
      <c r="O29" s="31"/>
      <c r="P29" s="31"/>
      <c r="Q29" s="31"/>
      <c r="R29" s="28"/>
      <c r="S29" s="35"/>
      <c r="T29" s="34"/>
      <c r="U29" s="32"/>
      <c r="V29" s="31"/>
      <c r="W29" s="32"/>
      <c r="X29" s="31"/>
      <c r="Y29" s="32"/>
      <c r="Z29" s="31"/>
      <c r="AA29" s="31"/>
      <c r="AB29" s="31"/>
      <c r="AC29" s="31"/>
      <c r="AD29" s="31"/>
      <c r="AE29" s="31"/>
    </row>
    <row r="30" spans="1:31" x14ac:dyDescent="0.3">
      <c r="F30" s="31" t="s">
        <v>24</v>
      </c>
      <c r="G30" s="31"/>
      <c r="L30" s="31" t="s">
        <v>24</v>
      </c>
      <c r="M30" s="31"/>
      <c r="N30" s="31"/>
      <c r="O30" s="31"/>
      <c r="P30" s="31"/>
      <c r="Q30" s="31"/>
      <c r="R30" s="28"/>
      <c r="S30" s="35"/>
      <c r="T30" s="28"/>
      <c r="U30" s="32"/>
      <c r="V30" s="31"/>
      <c r="W30" s="32"/>
      <c r="X30" s="31"/>
      <c r="Y30" s="32"/>
      <c r="Z30" s="31"/>
      <c r="AA30" s="31"/>
      <c r="AB30" s="31"/>
      <c r="AC30" s="31"/>
      <c r="AD30" s="31"/>
      <c r="AE30" s="31"/>
    </row>
    <row r="31" spans="1:31" x14ac:dyDescent="0.3">
      <c r="F31" s="31"/>
      <c r="G31" s="31"/>
      <c r="L31" s="31"/>
      <c r="M31" s="31"/>
      <c r="N31" s="31"/>
      <c r="O31" s="31"/>
      <c r="P31" s="31"/>
      <c r="Q31" s="31"/>
      <c r="R31" s="28"/>
      <c r="S31" s="35"/>
      <c r="T31" s="28"/>
      <c r="U31" s="32"/>
      <c r="V31" s="31"/>
      <c r="W31" s="32"/>
      <c r="X31" s="31"/>
      <c r="Y31" s="31"/>
      <c r="Z31" s="31"/>
      <c r="AA31" s="31"/>
      <c r="AB31" s="31"/>
      <c r="AC31" s="31"/>
      <c r="AD31" s="31"/>
      <c r="AE31" s="31"/>
    </row>
    <row r="32" spans="1:31" x14ac:dyDescent="0.3">
      <c r="F32" s="31"/>
      <c r="G32" s="31"/>
      <c r="L32" s="31"/>
      <c r="M32" s="31"/>
      <c r="N32" s="31"/>
      <c r="O32" s="31"/>
      <c r="P32" s="31"/>
      <c r="Q32" s="31"/>
      <c r="R32" s="28"/>
      <c r="S32" s="35"/>
      <c r="T32" s="28"/>
      <c r="U32" s="32"/>
      <c r="V32" s="31"/>
      <c r="W32" s="32"/>
      <c r="X32" s="31"/>
      <c r="Y32" s="31"/>
      <c r="Z32" s="31"/>
      <c r="AA32" s="31"/>
      <c r="AB32" s="31"/>
      <c r="AC32" s="31"/>
      <c r="AD32" s="31"/>
      <c r="AE32" s="31"/>
    </row>
    <row r="33" spans="6:31" x14ac:dyDescent="0.3">
      <c r="F33" s="31"/>
      <c r="G33" s="31"/>
      <c r="L33" s="31"/>
      <c r="M33" s="31"/>
      <c r="N33" s="31"/>
      <c r="O33" s="31"/>
      <c r="P33" s="31"/>
      <c r="Q33" s="31"/>
      <c r="R33" s="28"/>
      <c r="S33" s="35"/>
      <c r="T33" s="28"/>
      <c r="U33" s="31"/>
      <c r="V33" s="31"/>
      <c r="W33" s="31"/>
      <c r="X33" s="31"/>
      <c r="Y33" s="31"/>
      <c r="Z33" s="31"/>
      <c r="AA33" s="31"/>
      <c r="AB33" s="31"/>
      <c r="AE33" s="31"/>
    </row>
    <row r="34" spans="6:31" x14ac:dyDescent="0.3">
      <c r="F34" s="31"/>
      <c r="G34" s="31"/>
      <c r="L34" s="31"/>
      <c r="M34" s="31"/>
      <c r="N34" s="31"/>
      <c r="O34" s="31"/>
      <c r="P34" s="31"/>
      <c r="AC34" s="31"/>
      <c r="AD34" s="31"/>
      <c r="AE34" s="31"/>
    </row>
    <row r="35" spans="6:31" x14ac:dyDescent="0.3">
      <c r="F35" s="31"/>
      <c r="G35" s="31"/>
      <c r="L35" s="31"/>
      <c r="M35" s="31"/>
      <c r="N35" s="31"/>
      <c r="O35" s="31"/>
      <c r="P35" s="31"/>
      <c r="AC35" s="31"/>
      <c r="AD35" s="31"/>
      <c r="AE35" s="31"/>
    </row>
    <row r="36" spans="6:31" x14ac:dyDescent="0.3">
      <c r="F36" s="31"/>
      <c r="G36" s="31"/>
      <c r="L36" s="31"/>
      <c r="M36" s="31"/>
      <c r="N36" s="31"/>
      <c r="O36" s="31"/>
      <c r="P36" s="31"/>
      <c r="Q36" s="31"/>
      <c r="R36" s="31"/>
      <c r="S36" s="35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</row>
    <row r="37" spans="6:31" x14ac:dyDescent="0.3">
      <c r="F37" s="31"/>
      <c r="G37" s="31"/>
      <c r="L37" s="31"/>
      <c r="M37" s="31"/>
      <c r="N37" s="31"/>
      <c r="O37" s="31"/>
      <c r="P37" s="31"/>
      <c r="U37" s="32"/>
      <c r="V37" s="31"/>
      <c r="W37" s="32"/>
      <c r="X37" s="31"/>
      <c r="Y37" s="32"/>
      <c r="Z37" s="31"/>
      <c r="AA37" s="31"/>
      <c r="AB37" s="31"/>
      <c r="AC37" s="31"/>
      <c r="AD37" s="31"/>
      <c r="AE37" s="31"/>
    </row>
    <row r="38" spans="6:31" x14ac:dyDescent="0.3">
      <c r="F38" s="31"/>
      <c r="G38" s="31"/>
      <c r="L38" s="31"/>
      <c r="M38" s="31"/>
      <c r="N38" s="31"/>
      <c r="O38" s="31"/>
      <c r="P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</row>
    <row r="39" spans="6:31" x14ac:dyDescent="0.3">
      <c r="F39" s="31"/>
      <c r="G39" s="31"/>
      <c r="L39" s="31"/>
      <c r="M39" s="31"/>
      <c r="N39" s="31"/>
      <c r="O39" s="31"/>
      <c r="P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</row>
    <row r="40" spans="6:31" x14ac:dyDescent="0.3">
      <c r="F40" s="31"/>
      <c r="G40" s="31"/>
      <c r="L40" s="31"/>
      <c r="M40" s="31"/>
      <c r="N40" s="31"/>
      <c r="O40" s="31"/>
      <c r="P40" s="31"/>
      <c r="U40" s="31"/>
      <c r="V40" s="31"/>
      <c r="W40" s="31"/>
      <c r="X40" s="31"/>
      <c r="Y40" s="31"/>
      <c r="Z40" s="31"/>
      <c r="AA40" s="31"/>
      <c r="AB40" s="31"/>
      <c r="AC40" s="31"/>
    </row>
    <row r="41" spans="6:31" x14ac:dyDescent="0.3">
      <c r="F41" s="31"/>
      <c r="G41" s="31"/>
      <c r="L41" s="31"/>
      <c r="M41" s="31"/>
      <c r="N41" s="31"/>
      <c r="O41" s="31"/>
      <c r="P41" s="31"/>
      <c r="Q41" s="31"/>
      <c r="R41" s="31"/>
      <c r="S41" s="31"/>
      <c r="T41" s="31"/>
      <c r="AC41" s="31"/>
    </row>
    <row r="42" spans="6:31" x14ac:dyDescent="0.3">
      <c r="F42" s="31"/>
      <c r="G42" s="31"/>
      <c r="L42" s="31"/>
      <c r="M42" s="31"/>
      <c r="N42" s="31"/>
      <c r="O42" s="31"/>
      <c r="P42" s="31"/>
      <c r="U42" s="31"/>
      <c r="V42" s="31"/>
      <c r="W42" s="31"/>
      <c r="X42" s="31"/>
      <c r="Y42" s="31"/>
      <c r="AC42" s="31"/>
    </row>
    <row r="43" spans="6:31" x14ac:dyDescent="0.3">
      <c r="F43" s="31"/>
      <c r="G43" s="31"/>
      <c r="L43" s="31"/>
      <c r="M43" s="31"/>
      <c r="N43" s="31"/>
      <c r="O43" s="31"/>
      <c r="P43" s="31"/>
      <c r="AC43" s="31"/>
    </row>
    <row r="44" spans="6:31" x14ac:dyDescent="0.3">
      <c r="F44" s="31"/>
      <c r="G44" s="31"/>
      <c r="L44" s="31"/>
      <c r="M44" s="31"/>
      <c r="N44" s="31"/>
      <c r="O44" s="31"/>
      <c r="P44" s="31"/>
      <c r="AC44" s="31"/>
    </row>
    <row r="45" spans="6:31" x14ac:dyDescent="0.3">
      <c r="F45" s="31"/>
      <c r="G45" s="31"/>
      <c r="L45" s="31"/>
      <c r="M45" s="31"/>
      <c r="N45" s="31"/>
      <c r="O45" s="31"/>
      <c r="P45" s="31"/>
      <c r="Z45" s="31"/>
      <c r="AA45" s="31"/>
      <c r="AB45" s="31"/>
      <c r="AC45" s="31"/>
    </row>
    <row r="46" spans="6:31" x14ac:dyDescent="0.3">
      <c r="F46" s="31"/>
      <c r="G46" s="31"/>
      <c r="L46" s="31"/>
      <c r="M46" s="31"/>
      <c r="N46" s="31"/>
      <c r="O46" s="31"/>
      <c r="P46" s="31"/>
      <c r="Z46" s="31"/>
      <c r="AA46" s="31"/>
      <c r="AB46" s="31"/>
      <c r="AC46" s="31"/>
    </row>
    <row r="47" spans="6:31" x14ac:dyDescent="0.3">
      <c r="F47" s="31"/>
      <c r="G47" s="31"/>
      <c r="L47" s="31"/>
      <c r="M47" s="31"/>
      <c r="N47" s="31"/>
      <c r="O47" s="31"/>
      <c r="P47" s="31"/>
      <c r="Q47" s="31"/>
      <c r="R47" s="31"/>
      <c r="S47" s="31"/>
      <c r="T47" s="31"/>
      <c r="Z47" s="31"/>
      <c r="AA47" s="31"/>
      <c r="AB47" s="31"/>
      <c r="AC47" s="31"/>
    </row>
    <row r="48" spans="6:31" x14ac:dyDescent="0.3">
      <c r="F48" s="31"/>
      <c r="G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</row>
    <row r="49" spans="6:29" x14ac:dyDescent="0.3">
      <c r="F49" s="31"/>
      <c r="G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</row>
    <row r="50" spans="6:29" x14ac:dyDescent="0.3">
      <c r="F50" s="31"/>
      <c r="G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</row>
    <row r="51" spans="6:29" x14ac:dyDescent="0.3">
      <c r="F51" s="31"/>
      <c r="G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</row>
    <row r="52" spans="6:29" x14ac:dyDescent="0.3">
      <c r="F52" s="31"/>
      <c r="G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</row>
    <row r="53" spans="6:29" x14ac:dyDescent="0.3">
      <c r="F53" s="31"/>
      <c r="G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</row>
    <row r="54" spans="6:29" x14ac:dyDescent="0.3">
      <c r="F54" s="31"/>
      <c r="G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</row>
    <row r="55" spans="6:29" x14ac:dyDescent="0.3">
      <c r="F55" s="31"/>
      <c r="G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</row>
    <row r="56" spans="6:29" x14ac:dyDescent="0.3">
      <c r="F56" s="31"/>
      <c r="G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</row>
    <row r="57" spans="6:29" x14ac:dyDescent="0.3">
      <c r="F57" s="31"/>
      <c r="G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</row>
    <row r="58" spans="6:29" x14ac:dyDescent="0.3">
      <c r="F58" s="31"/>
      <c r="G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</row>
    <row r="59" spans="6:29" x14ac:dyDescent="0.3">
      <c r="F59" s="31"/>
      <c r="G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</row>
    <row r="60" spans="6:29" x14ac:dyDescent="0.3">
      <c r="F60" s="31"/>
      <c r="G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</row>
    <row r="61" spans="6:29" x14ac:dyDescent="0.3">
      <c r="F61" s="31"/>
      <c r="G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</row>
    <row r="62" spans="6:29" x14ac:dyDescent="0.3">
      <c r="F62" s="31"/>
      <c r="G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</row>
    <row r="63" spans="6:29" x14ac:dyDescent="0.3">
      <c r="F63" s="31"/>
      <c r="G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</row>
    <row r="64" spans="6:29" x14ac:dyDescent="0.3">
      <c r="F64" s="31"/>
      <c r="G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</row>
    <row r="65" spans="6:29" x14ac:dyDescent="0.3">
      <c r="F65" s="31"/>
      <c r="G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</row>
    <row r="66" spans="6:29" x14ac:dyDescent="0.3">
      <c r="F66" s="31"/>
      <c r="G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</row>
    <row r="67" spans="6:29" x14ac:dyDescent="0.3">
      <c r="F67" s="31"/>
      <c r="G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</row>
    <row r="68" spans="6:29" x14ac:dyDescent="0.3">
      <c r="F68" s="31"/>
      <c r="G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</row>
    <row r="69" spans="6:29" x14ac:dyDescent="0.3">
      <c r="F69" s="31"/>
      <c r="G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</row>
    <row r="70" spans="6:29" x14ac:dyDescent="0.3">
      <c r="F70" s="31"/>
      <c r="G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</row>
    <row r="71" spans="6:29" x14ac:dyDescent="0.3"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</row>
    <row r="72" spans="6:29" x14ac:dyDescent="0.3">
      <c r="Q72" s="31"/>
      <c r="R72" s="31"/>
      <c r="S72" s="31"/>
      <c r="T72" s="31"/>
      <c r="U72" s="31"/>
      <c r="V72" s="31"/>
      <c r="W72" s="31"/>
      <c r="X72" s="31"/>
      <c r="Y72" s="31"/>
    </row>
    <row r="73" spans="6:29" x14ac:dyDescent="0.3">
      <c r="Q73" s="31"/>
      <c r="R73" s="31"/>
      <c r="S73" s="31"/>
      <c r="T73" s="31"/>
      <c r="U73" s="31"/>
      <c r="V73" s="31"/>
      <c r="W73" s="31"/>
      <c r="X73" s="31"/>
      <c r="Y73" s="31"/>
    </row>
    <row r="74" spans="6:29" x14ac:dyDescent="0.3">
      <c r="U74" s="31"/>
      <c r="V74" s="31"/>
      <c r="W74" s="31"/>
      <c r="X74" s="31"/>
      <c r="Y74" s="3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ColWidth="8.77734375" defaultRowHeight="14.4" x14ac:dyDescent="0.3"/>
  <cols>
    <col min="1" max="1" width="8.77734375" style="1"/>
  </cols>
  <sheetData>
    <row r="1" spans="1:2" s="1" customFormat="1" x14ac:dyDescent="0.3">
      <c r="A1" s="1" t="s">
        <v>22</v>
      </c>
      <c r="B1" s="1" t="s">
        <v>23</v>
      </c>
    </row>
    <row r="2" spans="1:2" x14ac:dyDescent="0.3">
      <c r="A2" s="1">
        <v>2010</v>
      </c>
    </row>
    <row r="3" spans="1:2" x14ac:dyDescent="0.3">
      <c r="A3" s="1">
        <v>2011</v>
      </c>
    </row>
    <row r="4" spans="1:2" x14ac:dyDescent="0.3">
      <c r="A4" s="1">
        <v>2012</v>
      </c>
    </row>
    <row r="5" spans="1:2" x14ac:dyDescent="0.3">
      <c r="A5" s="1">
        <v>2013</v>
      </c>
    </row>
    <row r="6" spans="1:2" x14ac:dyDescent="0.3">
      <c r="A6" s="1">
        <v>2014</v>
      </c>
    </row>
    <row r="7" spans="1:2" x14ac:dyDescent="0.3">
      <c r="A7" s="1">
        <v>2015</v>
      </c>
    </row>
    <row r="8" spans="1:2" x14ac:dyDescent="0.3">
      <c r="A8" s="1">
        <v>2016</v>
      </c>
      <c r="B8">
        <v>0.09</v>
      </c>
    </row>
    <row r="9" spans="1:2" x14ac:dyDescent="0.3">
      <c r="A9" s="1">
        <v>2017</v>
      </c>
    </row>
    <row r="10" spans="1:2" x14ac:dyDescent="0.3">
      <c r="A10" s="1">
        <v>2018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="120" zoomScaleNormal="120" workbookViewId="0">
      <selection activeCell="A9" sqref="A9"/>
    </sheetView>
  </sheetViews>
  <sheetFormatPr defaultColWidth="8.77734375" defaultRowHeight="14.4" x14ac:dyDescent="0.3"/>
  <cols>
    <col min="1" max="1" width="25.33203125" customWidth="1"/>
  </cols>
  <sheetData>
    <row r="1" spans="1:12" x14ac:dyDescent="0.3">
      <c r="A1" t="s">
        <v>25</v>
      </c>
    </row>
    <row r="2" spans="1:12" x14ac:dyDescent="0.3">
      <c r="K2" s="16"/>
      <c r="L2" s="16"/>
    </row>
    <row r="3" spans="1:12" x14ac:dyDescent="0.3">
      <c r="A3" t="s">
        <v>45</v>
      </c>
    </row>
    <row r="4" spans="1:12" x14ac:dyDescent="0.3">
      <c r="B4" s="11"/>
    </row>
    <row r="5" spans="1:12" x14ac:dyDescent="0.3">
      <c r="A5" s="27" t="s">
        <v>46</v>
      </c>
    </row>
    <row r="8" spans="1:12" x14ac:dyDescent="0.3">
      <c r="A8" s="12" t="s">
        <v>47</v>
      </c>
      <c r="B8" s="16"/>
      <c r="C8" s="16"/>
      <c r="D8" s="16"/>
      <c r="E8" s="16"/>
      <c r="F8" s="16"/>
      <c r="G8" s="16"/>
    </row>
    <row r="9" spans="1:12" x14ac:dyDescent="0.3">
      <c r="B9" s="12"/>
    </row>
    <row r="10" spans="1:12" x14ac:dyDescent="0.3">
      <c r="A10" s="26" t="s">
        <v>52</v>
      </c>
      <c r="B10" s="12" t="s">
        <v>49</v>
      </c>
    </row>
    <row r="11" spans="1:12" x14ac:dyDescent="0.3">
      <c r="A11" s="26" t="s">
        <v>51</v>
      </c>
      <c r="B11" s="12" t="s">
        <v>50</v>
      </c>
    </row>
    <row r="12" spans="1:12" x14ac:dyDescent="0.3">
      <c r="A12" s="26"/>
      <c r="B12" s="12"/>
    </row>
    <row r="13" spans="1:12" x14ac:dyDescent="0.3">
      <c r="B13" t="s">
        <v>24</v>
      </c>
    </row>
    <row r="14" spans="1:12" x14ac:dyDescent="0.3">
      <c r="A14" s="12"/>
    </row>
  </sheetData>
  <hyperlinks>
    <hyperlink ref="A8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</sheetViews>
  <sheetFormatPr defaultColWidth="11.5546875" defaultRowHeight="14.4" x14ac:dyDescent="0.3"/>
  <cols>
    <col min="1" max="1" width="13" bestFit="1" customWidth="1"/>
    <col min="2" max="2" width="52" customWidth="1"/>
    <col min="3" max="3" width="32" customWidth="1"/>
  </cols>
  <sheetData>
    <row r="1" spans="1:3" x14ac:dyDescent="0.3">
      <c r="A1" s="39" t="s">
        <v>29</v>
      </c>
      <c r="B1" s="40" t="s">
        <v>30</v>
      </c>
      <c r="C1" s="41" t="s">
        <v>36</v>
      </c>
    </row>
    <row r="2" spans="1:3" x14ac:dyDescent="0.3">
      <c r="A2" s="39" t="s">
        <v>32</v>
      </c>
      <c r="B2" s="42" t="s">
        <v>28</v>
      </c>
      <c r="C2" s="43"/>
    </row>
    <row r="3" spans="1:3" ht="43.2" x14ac:dyDescent="0.3">
      <c r="A3" s="44" t="s">
        <v>31</v>
      </c>
      <c r="B3" s="38" t="s">
        <v>37</v>
      </c>
      <c r="C3" s="45" t="s">
        <v>38</v>
      </c>
    </row>
    <row r="4" spans="1:3" x14ac:dyDescent="0.3">
      <c r="A4" s="46" t="s">
        <v>33</v>
      </c>
      <c r="B4" s="42" t="s">
        <v>27</v>
      </c>
      <c r="C4" s="43"/>
    </row>
    <row r="5" spans="1:3" ht="28.8" x14ac:dyDescent="0.3">
      <c r="A5" s="46" t="s">
        <v>34</v>
      </c>
      <c r="B5" s="37" t="s">
        <v>35</v>
      </c>
      <c r="C5" s="47" t="s">
        <v>39</v>
      </c>
    </row>
    <row r="6" spans="1:3" x14ac:dyDescent="0.3">
      <c r="A6" s="46" t="s">
        <v>40</v>
      </c>
      <c r="B6" s="37" t="s">
        <v>41</v>
      </c>
      <c r="C6" s="47" t="s">
        <v>39</v>
      </c>
    </row>
    <row r="7" spans="1:3" x14ac:dyDescent="0.3">
      <c r="A7" s="46" t="s">
        <v>42</v>
      </c>
      <c r="B7" s="38" t="s">
        <v>43</v>
      </c>
      <c r="C7" s="48" t="s">
        <v>39</v>
      </c>
    </row>
    <row r="8" spans="1:3" x14ac:dyDescent="0.3">
      <c r="A8" s="49" t="s">
        <v>44</v>
      </c>
    </row>
    <row r="9" spans="1:3" x14ac:dyDescent="0.3">
      <c r="B9" s="36"/>
    </row>
    <row r="10" spans="1:3" x14ac:dyDescent="0.3">
      <c r="A10" s="1" t="s">
        <v>24</v>
      </c>
      <c r="B10" s="36"/>
    </row>
    <row r="11" spans="1:3" x14ac:dyDescent="0.3">
      <c r="B11" s="36"/>
    </row>
    <row r="12" spans="1:3" x14ac:dyDescent="0.3">
      <c r="B12" s="36"/>
    </row>
    <row r="13" spans="1:3" x14ac:dyDescent="0.3">
      <c r="B13" s="36"/>
    </row>
    <row r="14" spans="1:3" x14ac:dyDescent="0.3">
      <c r="B14" s="36"/>
    </row>
    <row r="15" spans="1:3" x14ac:dyDescent="0.3">
      <c r="B15" s="36"/>
    </row>
    <row r="16" spans="1:3" x14ac:dyDescent="0.3">
      <c r="B16" s="36"/>
    </row>
    <row r="17" spans="2:2" x14ac:dyDescent="0.3">
      <c r="B17" s="36"/>
    </row>
    <row r="18" spans="2:2" x14ac:dyDescent="0.3">
      <c r="B18" s="36"/>
    </row>
    <row r="19" spans="2:2" x14ac:dyDescent="0.3">
      <c r="B19" s="36"/>
    </row>
    <row r="20" spans="2:2" x14ac:dyDescent="0.3">
      <c r="B20" s="36"/>
    </row>
    <row r="21" spans="2:2" x14ac:dyDescent="0.3">
      <c r="B21" s="36"/>
    </row>
    <row r="22" spans="2:2" x14ac:dyDescent="0.3">
      <c r="B22" s="36"/>
    </row>
    <row r="23" spans="2:2" x14ac:dyDescent="0.3">
      <c r="B23" s="36"/>
    </row>
    <row r="24" spans="2:2" x14ac:dyDescent="0.3">
      <c r="B24" s="36"/>
    </row>
    <row r="25" spans="2:2" x14ac:dyDescent="0.3">
      <c r="B25" s="36"/>
    </row>
    <row r="26" spans="2:2" x14ac:dyDescent="0.3">
      <c r="B26" s="36"/>
    </row>
    <row r="27" spans="2:2" x14ac:dyDescent="0.3">
      <c r="B27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Stratified_Data</vt:lpstr>
      <vt:lpstr>Total_Data</vt:lpstr>
      <vt:lpstr>Comments</vt:lpstr>
      <vt:lpstr>Indicator definitions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2020-05-23T13:38:33Z</dcterms:created>
  <dcterms:modified xsi:type="dcterms:W3CDTF">2020-07-30T19:45:18Z</dcterms:modified>
</cp:coreProperties>
</file>