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elissaschnure/Dropbox/Documents_local/Hopkins/PhD/RA work_summer 2020/EHE (Todd)/Suppression data/"/>
    </mc:Choice>
  </mc:AlternateContent>
  <xr:revisionPtr revIDLastSave="0" documentId="13_ncr:1_{51177BEE-4A46-CE4C-999A-FF0C6E2113CC}" xr6:coauthVersionLast="45" xr6:coauthVersionMax="45" xr10:uidLastSave="{00000000-0000-0000-0000-000000000000}"/>
  <bookViews>
    <workbookView xWindow="18620" yWindow="540" windowWidth="19620" windowHeight="19440" xr2:uid="{00000000-000D-0000-FFFF-FFFF00000000}"/>
  </bookViews>
  <sheets>
    <sheet name="Stratified_Data" sheetId="1" r:id="rId1"/>
    <sheet name="Stratified_Data_state" sheetId="6" r:id="rId2"/>
    <sheet name="Total_Data" sheetId="4" r:id="rId3"/>
    <sheet name="Comments" sheetId="2" r:id="rId4"/>
    <sheet name="Indicator definitions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4" l="1"/>
  <c r="G6" i="4"/>
  <c r="F6" i="4"/>
  <c r="E6" i="4"/>
  <c r="C5" i="4"/>
  <c r="G5" i="4"/>
  <c r="F5" i="4"/>
  <c r="E5" i="4"/>
  <c r="C4" i="4"/>
  <c r="G4" i="4"/>
  <c r="F4" i="4"/>
  <c r="E4" i="4"/>
  <c r="C3" i="4"/>
  <c r="G3" i="4"/>
  <c r="F3" i="4"/>
  <c r="E3" i="4"/>
  <c r="C2" i="4"/>
  <c r="G2" i="4"/>
  <c r="F2" i="4"/>
  <c r="E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tc={DDAF4608-A013-AD4E-8DBA-2B710E17947E}</author>
  </authors>
  <commentList>
    <comment ref="C1" authorId="0" shapeId="0" xr:uid="{DDAF4608-A013-AD4E-8DBA-2B710E17947E}">
      <text>
        <t>[Threaded comment]
Your version of Excel allows you to read this threaded comment; however, any edits to it will get removed if the file is opened in a newer version of Excel. Learn more: https://go.microsoft.com/fwlink/?linkid=870924
Comment:
    3 months</t>
      </text>
    </comment>
  </commentList>
</comments>
</file>

<file path=xl/sharedStrings.xml><?xml version="1.0" encoding="utf-8"?>
<sst xmlns="http://schemas.openxmlformats.org/spreadsheetml/2006/main" count="102" uniqueCount="59">
  <si>
    <t>Total</t>
  </si>
  <si>
    <t>Black</t>
  </si>
  <si>
    <t>Hispanic</t>
  </si>
  <si>
    <t>Other</t>
  </si>
  <si>
    <t>Male</t>
  </si>
  <si>
    <t>Female</t>
  </si>
  <si>
    <t>13-24</t>
  </si>
  <si>
    <t>25-34</t>
  </si>
  <si>
    <t>35-44</t>
  </si>
  <si>
    <t>45-54</t>
  </si>
  <si>
    <t>55+</t>
  </si>
  <si>
    <t>MSM</t>
  </si>
  <si>
    <t>IDU</t>
  </si>
  <si>
    <t>MSM+IDU</t>
  </si>
  <si>
    <t>Heterosexual</t>
  </si>
  <si>
    <t>Year</t>
  </si>
  <si>
    <t>suppressed</t>
  </si>
  <si>
    <t>prevalent</t>
  </si>
  <si>
    <t>linked</t>
  </si>
  <si>
    <t>new</t>
  </si>
  <si>
    <t>Months</t>
  </si>
  <si>
    <t>engaged</t>
  </si>
  <si>
    <t>Data_Type</t>
  </si>
  <si>
    <t xml:space="preserve"> </t>
  </si>
  <si>
    <t xml:space="preserve">Specific EHE priority counties: </t>
  </si>
  <si>
    <t>retained</t>
  </si>
  <si>
    <t>Individuals living with diagnosed HIV</t>
  </si>
  <si>
    <t>Individuals diagnosed with HIV in that year</t>
  </si>
  <si>
    <t>Indicator</t>
  </si>
  <si>
    <t>Definition</t>
  </si>
  <si>
    <t>Linked (%)</t>
  </si>
  <si>
    <t>New (n)</t>
  </si>
  <si>
    <t>Prevalent (n)</t>
  </si>
  <si>
    <t>Engaged (%)</t>
  </si>
  <si>
    <t>“Receipt of care” (defined as ≥1 test (CD4 or viral load)), or “In care”  (documented care ≥1 time)</t>
  </si>
  <si>
    <t>Denominator</t>
  </si>
  <si>
    <t>Individuals who visited an HIV heath care provider (had ≥1 documented test) within 1 month after receiving a diagnosis of HIV</t>
  </si>
  <si>
    <t>Individuals receiving a diagnosis of HIV in a given year</t>
  </si>
  <si>
    <t>Diagnosed HIV</t>
  </si>
  <si>
    <t xml:space="preserve">Retained (%) </t>
  </si>
  <si>
    <t>Individuals with ≥2 tests (CD4 or VL) ≥3 months apart</t>
  </si>
  <si>
    <t xml:space="preserve">Suppressed (%) </t>
  </si>
  <si>
    <t>Individuals with &lt;200 copies/mL on the most recent VL test</t>
  </si>
  <si>
    <t>*New (n) and linked (%) should come from same level/source (e.g. state vs. county); while prevalent (n) and engaged/retained/suppressed (%) should come from the same source</t>
  </si>
  <si>
    <t>Pinellas County</t>
  </si>
  <si>
    <t xml:space="preserve">Hillsborough County </t>
  </si>
  <si>
    <t xml:space="preserve">Other counties in MSA: </t>
  </si>
  <si>
    <t>Hernando County</t>
  </si>
  <si>
    <t xml:space="preserve">Pasco County </t>
  </si>
  <si>
    <t>http://hillsborough.floridahealth.gov/programs-and-services/infectious-disease-services/aids/hiv-aids-stats-reports/index.html</t>
  </si>
  <si>
    <t>Data in green are for Florida</t>
  </si>
  <si>
    <t xml:space="preserve">2014-2018 data by county </t>
  </si>
  <si>
    <t xml:space="preserve">http://www.floridahealth.gov/diseases-and-conditions/aids/surveillance/epi-profiles/index.html </t>
  </si>
  <si>
    <t>http://pinellas.floridahealth.gov/programs-and-services/infectious-disease-services/hiv-aids/newsletter/hiv-surveillance/index.html</t>
  </si>
  <si>
    <t>Hillsborough county</t>
  </si>
  <si>
    <t>Pinellas county</t>
  </si>
  <si>
    <t>http://pinellas.floridahealth.gov/_files/press-releases/_documents/2020/_documents/pinellas-hiv-ehe-updates-2019.pdf</t>
  </si>
  <si>
    <t>Hillsborough county - total data</t>
  </si>
  <si>
    <t>Florida data - stratified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</si>
</sst>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0" fontId="2" fillId="0" borderId="0" xfId="1"/>
    <xf numFmtId="1" fontId="0" fillId="0" borderId="3" xfId="0" applyNumberFormat="1" applyBorder="1"/>
    <xf numFmtId="1" fontId="0" fillId="0" borderId="0" xfId="0" applyNumberFormat="1" applyBorder="1"/>
    <xf numFmtId="2" fontId="0" fillId="0" borderId="3" xfId="0" applyNumberFormat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2" fontId="0" fillId="0" borderId="3" xfId="0" applyNumberFormat="1" applyFill="1" applyBorder="1"/>
    <xf numFmtId="1" fontId="0" fillId="0" borderId="3" xfId="0" applyNumberFormat="1" applyFill="1" applyBorder="1"/>
    <xf numFmtId="2" fontId="0" fillId="0" borderId="0" xfId="0" applyNumberFormat="1" applyFill="1" applyBorder="1"/>
    <xf numFmtId="1" fontId="0" fillId="0" borderId="0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  <xf numFmtId="1" fontId="0" fillId="0" borderId="1" xfId="0" applyNumberFormat="1" applyFill="1" applyBorder="1"/>
    <xf numFmtId="0" fontId="0" fillId="0" borderId="0" xfId="0" applyFont="1" applyFill="1"/>
    <xf numFmtId="0" fontId="3" fillId="0" borderId="0" xfId="1" applyFont="1"/>
    <xf numFmtId="3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 applyNumberFormat="1"/>
    <xf numFmtId="0" fontId="0" fillId="0" borderId="0" xfId="2" applyNumberFormat="1" applyFont="1"/>
    <xf numFmtId="0" fontId="0" fillId="0" borderId="0" xfId="0" applyNumberFormat="1" applyFont="1" applyFill="1"/>
    <xf numFmtId="3" fontId="0" fillId="0" borderId="0" xfId="2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7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1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6" xfId="0" applyFont="1" applyBorder="1"/>
    <xf numFmtId="0" fontId="0" fillId="2" borderId="13" xfId="0" applyFill="1" applyBorder="1"/>
    <xf numFmtId="0" fontId="0" fillId="2" borderId="2" xfId="0" applyFill="1" applyBorder="1"/>
    <xf numFmtId="0" fontId="0" fillId="2" borderId="7" xfId="0" applyFill="1" applyBorder="1"/>
    <xf numFmtId="1" fontId="0" fillId="2" borderId="11" xfId="0" applyNumberFormat="1" applyFill="1" applyBorder="1"/>
    <xf numFmtId="0" fontId="0" fillId="2" borderId="3" xfId="0" applyFill="1" applyBorder="1"/>
    <xf numFmtId="1" fontId="0" fillId="2" borderId="3" xfId="0" applyNumberFormat="1" applyFill="1" applyBorder="1"/>
    <xf numFmtId="165" fontId="0" fillId="2" borderId="3" xfId="0" applyNumberFormat="1" applyFill="1" applyBorder="1"/>
    <xf numFmtId="0" fontId="0" fillId="2" borderId="4" xfId="0" applyFill="1" applyBorder="1"/>
    <xf numFmtId="0" fontId="0" fillId="2" borderId="11" xfId="0" applyFill="1" applyBorder="1"/>
    <xf numFmtId="1" fontId="0" fillId="2" borderId="12" xfId="0" applyNumberFormat="1" applyFill="1" applyBorder="1"/>
    <xf numFmtId="0" fontId="0" fillId="2" borderId="0" xfId="0" applyFill="1"/>
    <xf numFmtId="1" fontId="0" fillId="2" borderId="0" xfId="0" applyNumberFormat="1" applyFill="1"/>
    <xf numFmtId="165" fontId="0" fillId="2" borderId="0" xfId="0" applyNumberFormat="1" applyFill="1"/>
    <xf numFmtId="0" fontId="0" fillId="2" borderId="6" xfId="0" applyFill="1" applyBorder="1"/>
    <xf numFmtId="0" fontId="0" fillId="2" borderId="12" xfId="0" applyFill="1" applyBorder="1"/>
    <xf numFmtId="1" fontId="0" fillId="2" borderId="14" xfId="0" applyNumberFormat="1" applyFill="1" applyBorder="1"/>
    <xf numFmtId="0" fontId="0" fillId="2" borderId="1" xfId="0" applyFill="1" applyBorder="1"/>
    <xf numFmtId="1" fontId="0" fillId="2" borderId="1" xfId="0" applyNumberFormat="1" applyFill="1" applyBorder="1"/>
    <xf numFmtId="165" fontId="0" fillId="2" borderId="1" xfId="0" applyNumberFormat="1" applyFill="1" applyBorder="1"/>
    <xf numFmtId="0" fontId="0" fillId="2" borderId="5" xfId="0" applyFill="1" applyBorder="1"/>
    <xf numFmtId="0" fontId="0" fillId="2" borderId="14" xfId="0" applyFill="1" applyBorder="1"/>
    <xf numFmtId="2" fontId="0" fillId="2" borderId="3" xfId="0" applyNumberFormat="1" applyFill="1" applyBorder="1"/>
    <xf numFmtId="165" fontId="0" fillId="2" borderId="4" xfId="0" applyNumberFormat="1" applyFill="1" applyBorder="1"/>
    <xf numFmtId="165" fontId="0" fillId="2" borderId="6" xfId="0" applyNumberFormat="1" applyFill="1" applyBorder="1"/>
    <xf numFmtId="165" fontId="0" fillId="2" borderId="5" xfId="0" applyNumberFormat="1" applyFill="1" applyBorder="1"/>
    <xf numFmtId="0" fontId="0" fillId="3" borderId="0" xfId="0" applyFill="1"/>
    <xf numFmtId="164" fontId="0" fillId="0" borderId="3" xfId="2" applyNumberFormat="1" applyFont="1" applyFill="1" applyBorder="1"/>
    <xf numFmtId="164" fontId="0" fillId="0" borderId="2" xfId="2" applyNumberFormat="1" applyFont="1" applyFill="1" applyBorder="1"/>
    <xf numFmtId="164" fontId="0" fillId="0" borderId="0" xfId="2" applyNumberFormat="1" applyFont="1" applyFill="1" applyBorder="1"/>
    <xf numFmtId="164" fontId="0" fillId="0" borderId="1" xfId="2" applyNumberFormat="1" applyFont="1" applyFill="1" applyBorder="1"/>
    <xf numFmtId="0" fontId="0" fillId="3" borderId="0" xfId="0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lissa Schnure" id="{BEA45590-6F4E-5B48-B9FE-B8CC40D06350}" userId="S::mschnur3@jh.edu::21ec8bc0-ff32-4afd-8664-2fdf84f101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7-27T14:58:40.89" personId="{BEA45590-6F4E-5B48-B9FE-B8CC40D06350}" id="{DDAF4608-A013-AD4E-8DBA-2B710E17947E}">
    <text>3 months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hillsborough.floridahealth.gov/programs-and-services/infectious-disease-services/aids/hiv-aids-stats-reports/index.html" TargetMode="External"/><Relationship Id="rId2" Type="http://schemas.openxmlformats.org/officeDocument/2006/relationships/hyperlink" Target="http://pinellas.floridahealth.gov/programs-and-services/infectious-disease-services/hiv-aids/newsletter/hiv-surveillance/index.html" TargetMode="External"/><Relationship Id="rId1" Type="http://schemas.openxmlformats.org/officeDocument/2006/relationships/hyperlink" Target="http://www.floridahealth.gov/diseases-and-conditions/aids/surveillance/epi-profiles/index.html" TargetMode="External"/><Relationship Id="rId4" Type="http://schemas.openxmlformats.org/officeDocument/2006/relationships/hyperlink" Target="http://pinellas.floridahealth.gov/_files/press-releases/_documents/2020/_documents/pinellas-hiv-ehe-updates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3.33203125" style="1" customWidth="1"/>
  </cols>
  <sheetData>
    <row r="1" spans="1:24" s="1" customFormat="1" x14ac:dyDescent="0.2">
      <c r="A1" s="1" t="s">
        <v>22</v>
      </c>
      <c r="B1" s="1" t="s">
        <v>19</v>
      </c>
      <c r="C1" s="1" t="s">
        <v>18</v>
      </c>
      <c r="D1" s="1" t="s">
        <v>17</v>
      </c>
      <c r="E1" s="1" t="s">
        <v>21</v>
      </c>
      <c r="F1" s="1" t="s">
        <v>25</v>
      </c>
      <c r="G1" s="1" t="s">
        <v>16</v>
      </c>
    </row>
    <row r="2" spans="1:24" s="1" customFormat="1" x14ac:dyDescent="0.2">
      <c r="A2" s="1" t="s">
        <v>15</v>
      </c>
      <c r="B2" s="2">
        <v>2018</v>
      </c>
      <c r="C2" s="2">
        <v>2018</v>
      </c>
      <c r="D2" s="2">
        <v>2018</v>
      </c>
      <c r="E2" s="2">
        <v>2018</v>
      </c>
      <c r="F2" s="2">
        <v>2018</v>
      </c>
      <c r="G2" s="2">
        <v>2018</v>
      </c>
      <c r="H2" s="2"/>
      <c r="I2" s="2"/>
      <c r="J2" s="2"/>
      <c r="K2" s="2"/>
    </row>
    <row r="3" spans="1:24" s="5" customFormat="1" x14ac:dyDescent="0.2">
      <c r="A3" s="4" t="s">
        <v>0</v>
      </c>
      <c r="B3" s="23"/>
      <c r="C3" s="23"/>
      <c r="D3"/>
      <c r="E3"/>
      <c r="F3"/>
      <c r="G3"/>
      <c r="H3"/>
      <c r="I3"/>
      <c r="J3"/>
      <c r="K3"/>
      <c r="L3" s="17"/>
      <c r="M3" s="80"/>
      <c r="N3" s="80"/>
      <c r="O3" s="17"/>
      <c r="P3" s="17"/>
      <c r="Q3" s="17"/>
    </row>
    <row r="4" spans="1:24" s="7" customFormat="1" x14ac:dyDescent="0.2">
      <c r="A4" s="6" t="s">
        <v>1</v>
      </c>
      <c r="B4" s="19"/>
      <c r="C4" s="20"/>
      <c r="D4" s="18"/>
      <c r="E4" s="18"/>
      <c r="F4" s="20"/>
      <c r="G4" s="18"/>
      <c r="H4" s="18"/>
      <c r="I4" s="18"/>
      <c r="J4" s="20"/>
      <c r="K4" s="18"/>
      <c r="L4" s="18"/>
      <c r="M4" s="79"/>
      <c r="N4" s="79"/>
      <c r="O4" s="18"/>
      <c r="P4" s="18"/>
      <c r="Q4" s="18"/>
    </row>
    <row r="5" spans="1:24" s="9" customFormat="1" x14ac:dyDescent="0.2">
      <c r="A5" s="8" t="s">
        <v>2</v>
      </c>
      <c r="B5" s="21"/>
      <c r="C5" s="22"/>
      <c r="D5" s="10"/>
      <c r="E5" s="10"/>
      <c r="F5" s="22"/>
      <c r="G5" s="10"/>
      <c r="H5" s="10"/>
      <c r="I5" s="10"/>
      <c r="J5" s="22"/>
      <c r="K5" s="10"/>
      <c r="L5" s="10"/>
      <c r="M5" s="81"/>
      <c r="N5" s="81"/>
      <c r="O5" s="10"/>
      <c r="P5" s="10"/>
      <c r="Q5" s="10"/>
      <c r="S5" s="10"/>
      <c r="X5" s="10"/>
    </row>
    <row r="6" spans="1:24" s="3" customFormat="1" x14ac:dyDescent="0.2">
      <c r="A6" s="2" t="s">
        <v>3</v>
      </c>
      <c r="B6" s="24"/>
      <c r="C6" s="25"/>
      <c r="D6" s="23"/>
      <c r="E6" s="23"/>
      <c r="F6" s="25"/>
      <c r="G6" s="23"/>
      <c r="H6" s="23"/>
      <c r="I6" s="23"/>
      <c r="J6" s="25"/>
      <c r="K6" s="23"/>
      <c r="L6" s="23"/>
      <c r="M6" s="82"/>
      <c r="N6" s="82"/>
      <c r="O6" s="23"/>
      <c r="P6" s="23"/>
      <c r="Q6" s="23"/>
    </row>
    <row r="7" spans="1:24" s="7" customFormat="1" x14ac:dyDescent="0.2">
      <c r="A7" s="6" t="s">
        <v>4</v>
      </c>
      <c r="B7" s="19"/>
      <c r="C7" s="20"/>
      <c r="D7" s="18"/>
      <c r="E7" s="18"/>
      <c r="F7" s="20"/>
      <c r="G7" s="18"/>
      <c r="H7" s="18"/>
      <c r="I7" s="18"/>
      <c r="J7" s="20"/>
      <c r="K7" s="18"/>
      <c r="L7" s="18"/>
      <c r="M7" s="79"/>
      <c r="N7" s="79"/>
      <c r="O7" s="18"/>
      <c r="P7" s="18"/>
      <c r="Q7" s="18"/>
    </row>
    <row r="8" spans="1:24" s="3" customFormat="1" x14ac:dyDescent="0.2">
      <c r="A8" s="2" t="s">
        <v>5</v>
      </c>
      <c r="B8" s="24"/>
      <c r="C8" s="25"/>
      <c r="D8" s="23"/>
      <c r="E8" s="10"/>
      <c r="F8" s="25"/>
      <c r="G8" s="23"/>
      <c r="H8" s="23"/>
      <c r="I8" s="10"/>
      <c r="J8" s="25"/>
      <c r="K8" s="23"/>
      <c r="L8" s="23"/>
      <c r="M8" s="82"/>
      <c r="N8" s="82"/>
      <c r="O8" s="23"/>
      <c r="P8" s="23"/>
      <c r="Q8" s="23"/>
      <c r="R8" s="9"/>
    </row>
    <row r="9" spans="1:24" s="7" customFormat="1" x14ac:dyDescent="0.2">
      <c r="A9" s="6" t="s">
        <v>6</v>
      </c>
      <c r="B9" s="19"/>
      <c r="C9" s="20"/>
      <c r="D9" s="19"/>
      <c r="E9" s="19"/>
      <c r="F9" s="20"/>
      <c r="G9" s="19"/>
      <c r="H9" s="19"/>
      <c r="I9" s="19"/>
      <c r="J9" s="20"/>
      <c r="K9" s="19"/>
      <c r="L9" s="18"/>
      <c r="M9" s="79"/>
      <c r="N9" s="79"/>
      <c r="O9" s="19"/>
      <c r="P9" s="19"/>
      <c r="Q9" s="18"/>
      <c r="R9" s="15"/>
      <c r="S9" s="13"/>
    </row>
    <row r="10" spans="1:24" s="9" customFormat="1" x14ac:dyDescent="0.2">
      <c r="A10" s="8" t="s">
        <v>7</v>
      </c>
      <c r="B10" s="21"/>
      <c r="C10" s="22"/>
      <c r="D10" s="10"/>
      <c r="E10" s="10"/>
      <c r="F10" s="22"/>
      <c r="G10" s="10"/>
      <c r="H10" s="10"/>
      <c r="I10" s="10"/>
      <c r="J10" s="22"/>
      <c r="K10" s="10"/>
      <c r="L10" s="10"/>
      <c r="M10" s="81"/>
      <c r="N10" s="81"/>
      <c r="O10" s="21"/>
      <c r="P10" s="10"/>
      <c r="Q10" s="22"/>
      <c r="R10" s="10"/>
    </row>
    <row r="11" spans="1:24" s="9" customFormat="1" x14ac:dyDescent="0.2">
      <c r="A11" s="8" t="s">
        <v>8</v>
      </c>
      <c r="B11" s="21"/>
      <c r="C11" s="22"/>
      <c r="D11" s="21"/>
      <c r="E11" s="10"/>
      <c r="F11" s="22"/>
      <c r="G11" s="21"/>
      <c r="H11" s="21"/>
      <c r="I11" s="10"/>
      <c r="J11" s="22"/>
      <c r="K11" s="21"/>
      <c r="L11" s="10"/>
      <c r="M11" s="81"/>
      <c r="N11" s="81"/>
      <c r="O11" s="21"/>
      <c r="P11" s="21"/>
      <c r="Q11" s="22"/>
    </row>
    <row r="12" spans="1:24" s="9" customFormat="1" x14ac:dyDescent="0.2">
      <c r="A12" s="8" t="s">
        <v>9</v>
      </c>
      <c r="B12" s="21"/>
      <c r="C12" s="22"/>
      <c r="D12" s="10"/>
      <c r="E12" s="10"/>
      <c r="F12" s="22"/>
      <c r="G12" s="10"/>
      <c r="H12" s="10"/>
      <c r="I12" s="10"/>
      <c r="J12" s="22"/>
      <c r="K12" s="10"/>
      <c r="L12" s="22"/>
      <c r="M12" s="81"/>
      <c r="N12" s="81"/>
      <c r="O12" s="21"/>
      <c r="P12" s="10"/>
      <c r="Q12" s="22"/>
      <c r="S12" s="14"/>
    </row>
    <row r="13" spans="1:24" s="3" customFormat="1" x14ac:dyDescent="0.2">
      <c r="A13" s="2" t="s">
        <v>10</v>
      </c>
      <c r="B13" s="24"/>
      <c r="C13" s="22"/>
      <c r="D13" s="24"/>
      <c r="E13" s="23"/>
      <c r="F13" s="22"/>
      <c r="G13" s="24"/>
      <c r="H13" s="24"/>
      <c r="I13" s="23"/>
      <c r="J13" s="22"/>
      <c r="K13" s="24"/>
      <c r="L13" s="22"/>
      <c r="M13" s="81"/>
      <c r="N13" s="81"/>
      <c r="O13" s="24"/>
      <c r="P13" s="24"/>
      <c r="Q13" s="22"/>
    </row>
    <row r="14" spans="1:24" s="7" customFormat="1" x14ac:dyDescent="0.2">
      <c r="A14" s="6" t="s">
        <v>11</v>
      </c>
      <c r="B14" s="19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79"/>
      <c r="N14" s="79"/>
      <c r="O14" s="18"/>
      <c r="P14" s="18"/>
      <c r="Q14" s="18"/>
    </row>
    <row r="15" spans="1:24" s="9" customFormat="1" x14ac:dyDescent="0.2">
      <c r="A15" s="8" t="s">
        <v>12</v>
      </c>
      <c r="B15" s="21"/>
      <c r="C15" s="22"/>
      <c r="D15" s="10"/>
      <c r="E15" s="10"/>
      <c r="F15" s="22"/>
      <c r="G15" s="10"/>
      <c r="H15" s="10"/>
      <c r="I15" s="10"/>
      <c r="J15" s="22"/>
      <c r="K15" s="10"/>
      <c r="L15" s="10"/>
      <c r="M15" s="81"/>
      <c r="N15" s="81"/>
      <c r="O15" s="10"/>
      <c r="P15" s="10"/>
      <c r="Q15" s="10"/>
      <c r="S15" s="10"/>
    </row>
    <row r="16" spans="1:24" s="9" customFormat="1" x14ac:dyDescent="0.2">
      <c r="A16" s="8" t="s">
        <v>13</v>
      </c>
      <c r="B16" s="21"/>
      <c r="C16" s="22"/>
      <c r="D16" s="10"/>
      <c r="E16" s="10"/>
      <c r="F16" s="22"/>
      <c r="G16" s="10"/>
      <c r="H16" s="10"/>
      <c r="I16" s="10"/>
      <c r="J16" s="22"/>
      <c r="K16" s="10"/>
      <c r="L16" s="10"/>
      <c r="M16" s="81"/>
      <c r="N16" s="81"/>
      <c r="O16" s="10"/>
      <c r="P16" s="10"/>
      <c r="Q16" s="10"/>
      <c r="S16" s="10"/>
    </row>
    <row r="17" spans="1:23" s="3" customFormat="1" x14ac:dyDescent="0.2">
      <c r="A17" s="2" t="s">
        <v>14</v>
      </c>
      <c r="B17" s="2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82"/>
      <c r="N17" s="82"/>
      <c r="O17" s="23"/>
      <c r="P17" s="23"/>
      <c r="Q17" s="23"/>
    </row>
    <row r="18" spans="1:23" x14ac:dyDescent="0.2">
      <c r="A18" s="1" t="s">
        <v>20</v>
      </c>
      <c r="B18" s="16"/>
      <c r="C18" s="16"/>
      <c r="D18" s="16"/>
      <c r="E18" s="16"/>
      <c r="J18" s="28"/>
      <c r="K18" s="30"/>
      <c r="L18" s="28"/>
      <c r="N18" s="32"/>
      <c r="O18" s="32"/>
      <c r="P18" s="31"/>
      <c r="Q18" s="32"/>
      <c r="R18" s="31"/>
      <c r="S18" s="31"/>
      <c r="T18" s="31"/>
    </row>
    <row r="19" spans="1:23" x14ac:dyDescent="0.2">
      <c r="H19" s="28"/>
      <c r="I19" s="29"/>
      <c r="J19" s="31"/>
      <c r="K19" s="28"/>
      <c r="L19" s="34"/>
      <c r="M19" s="32"/>
      <c r="N19" s="32"/>
      <c r="O19" s="31"/>
      <c r="P19" s="32"/>
      <c r="Q19" s="31"/>
      <c r="R19" s="31"/>
      <c r="S19" s="31"/>
      <c r="T19" s="31"/>
    </row>
    <row r="20" spans="1:23" x14ac:dyDescent="0.2">
      <c r="C20" t="s">
        <v>23</v>
      </c>
      <c r="F20" s="31"/>
      <c r="G20" s="31"/>
      <c r="H20" s="31"/>
      <c r="I20" s="31"/>
      <c r="J20" s="31"/>
      <c r="K20" s="28"/>
      <c r="L20" s="34"/>
      <c r="M20" s="32"/>
      <c r="N20" s="31"/>
      <c r="O20" s="32"/>
      <c r="P20" s="31"/>
      <c r="Q20" s="32"/>
      <c r="R20" s="31"/>
      <c r="S20" s="31"/>
      <c r="T20" s="31"/>
      <c r="U20" s="31"/>
      <c r="V20" s="31"/>
      <c r="W20" s="31"/>
    </row>
    <row r="21" spans="1:23" x14ac:dyDescent="0.2">
      <c r="B21" s="83" t="s">
        <v>57</v>
      </c>
      <c r="C21" s="83"/>
      <c r="D21" s="78"/>
      <c r="E21" s="26"/>
      <c r="F21" s="33"/>
      <c r="G21" s="31"/>
      <c r="H21" s="31"/>
      <c r="I21" s="31"/>
      <c r="J21" s="31"/>
      <c r="K21" s="34"/>
      <c r="L21" s="28"/>
      <c r="M21" s="32"/>
      <c r="N21" s="31"/>
      <c r="O21" s="32"/>
      <c r="P21" s="31"/>
      <c r="Q21" s="32"/>
      <c r="R21" s="31"/>
      <c r="S21" s="31"/>
      <c r="T21" s="31"/>
      <c r="V21" s="31"/>
      <c r="W21" s="31"/>
    </row>
    <row r="22" spans="1:23" x14ac:dyDescent="0.2">
      <c r="B22" s="63" t="s">
        <v>58</v>
      </c>
      <c r="C22" s="63"/>
      <c r="D22" s="63"/>
      <c r="E22" s="26"/>
      <c r="F22" s="33"/>
      <c r="G22" s="31"/>
      <c r="H22" s="31"/>
      <c r="I22" s="31"/>
      <c r="J22" s="31"/>
      <c r="K22" s="28"/>
      <c r="L22" s="34"/>
      <c r="M22" s="32"/>
      <c r="N22" s="31"/>
      <c r="O22" s="32"/>
      <c r="P22" s="31"/>
      <c r="Q22" s="32"/>
      <c r="R22" s="31"/>
      <c r="S22" s="31"/>
      <c r="T22" s="31"/>
      <c r="U22" s="31"/>
      <c r="V22" s="31"/>
      <c r="W22" s="31"/>
    </row>
    <row r="23" spans="1:23" x14ac:dyDescent="0.2">
      <c r="F23" s="31"/>
      <c r="G23" s="31"/>
      <c r="H23" s="31"/>
      <c r="I23" s="31"/>
      <c r="J23" s="31"/>
      <c r="K23" s="34"/>
      <c r="L23" s="28"/>
      <c r="M23" s="32"/>
      <c r="N23" s="31"/>
      <c r="O23" s="32"/>
      <c r="P23" s="31"/>
      <c r="Q23" s="32"/>
      <c r="R23" s="31"/>
      <c r="S23" s="31"/>
      <c r="T23" s="31"/>
      <c r="U23" s="31"/>
      <c r="V23" s="31"/>
      <c r="W23" s="31"/>
    </row>
    <row r="24" spans="1:23" x14ac:dyDescent="0.2">
      <c r="F24" s="31"/>
      <c r="G24" s="31"/>
      <c r="H24" s="31"/>
      <c r="I24" s="31"/>
      <c r="J24" s="31"/>
      <c r="K24" s="34"/>
      <c r="L24" s="28"/>
      <c r="M24" s="32"/>
      <c r="N24" s="31"/>
      <c r="O24" s="32"/>
      <c r="P24" s="31"/>
      <c r="Q24" s="32"/>
      <c r="R24" s="31"/>
      <c r="S24" s="31"/>
      <c r="T24" s="31"/>
      <c r="U24" s="31"/>
      <c r="V24" s="31"/>
      <c r="W24" s="31"/>
    </row>
    <row r="25" spans="1:23" x14ac:dyDescent="0.2">
      <c r="F25" s="31"/>
      <c r="G25" s="31"/>
      <c r="H25" s="31"/>
      <c r="I25" s="31"/>
      <c r="J25" s="31"/>
      <c r="K25" s="31"/>
      <c r="L25" s="32"/>
      <c r="M25" s="32"/>
      <c r="N25" s="31"/>
      <c r="O25" s="32"/>
      <c r="P25" s="31"/>
      <c r="Q25" s="32"/>
      <c r="R25" s="31"/>
      <c r="S25" s="31"/>
      <c r="T25" s="31"/>
      <c r="U25" s="31"/>
      <c r="V25" s="31"/>
      <c r="W25" s="31"/>
    </row>
    <row r="26" spans="1:23" x14ac:dyDescent="0.2">
      <c r="F26" s="31"/>
      <c r="G26" s="31"/>
      <c r="H26" s="31"/>
      <c r="I26" s="31"/>
      <c r="J26" s="31"/>
      <c r="K26" s="28"/>
      <c r="L26" s="28"/>
      <c r="M26" s="32"/>
      <c r="N26" s="31"/>
      <c r="O26" s="32"/>
      <c r="P26" s="31"/>
      <c r="Q26" s="32"/>
      <c r="R26" s="31"/>
      <c r="S26" s="31"/>
      <c r="T26" s="31"/>
      <c r="U26" s="31"/>
      <c r="V26" s="31"/>
      <c r="W26" s="31"/>
    </row>
    <row r="27" spans="1:23" x14ac:dyDescent="0.2">
      <c r="F27" s="31"/>
      <c r="G27" s="31"/>
      <c r="H27" s="31"/>
      <c r="I27" s="31"/>
      <c r="J27" s="31"/>
      <c r="K27" s="28"/>
      <c r="L27" s="28"/>
      <c r="M27" s="32"/>
      <c r="N27" s="31"/>
      <c r="O27" s="32"/>
      <c r="P27" s="31"/>
      <c r="Q27" s="32"/>
      <c r="R27" s="31"/>
      <c r="S27" s="31"/>
      <c r="T27" s="31"/>
      <c r="U27" s="31"/>
      <c r="V27" s="31"/>
      <c r="W27" s="31"/>
    </row>
    <row r="28" spans="1:23" x14ac:dyDescent="0.2">
      <c r="F28" s="31"/>
      <c r="G28" s="31"/>
      <c r="H28" s="31"/>
      <c r="I28" s="31"/>
      <c r="J28" s="31"/>
      <c r="K28" s="28"/>
      <c r="L28" s="34"/>
      <c r="M28" s="32"/>
      <c r="N28" s="31"/>
      <c r="O28" s="32"/>
      <c r="P28" s="31"/>
      <c r="Q28" s="32"/>
      <c r="R28" s="31"/>
      <c r="S28" s="31"/>
      <c r="T28" s="31"/>
      <c r="U28" s="31"/>
      <c r="V28" s="31"/>
      <c r="W28" s="31"/>
    </row>
    <row r="29" spans="1:23" x14ac:dyDescent="0.2">
      <c r="F29" s="31"/>
      <c r="G29" s="31"/>
      <c r="H29" s="31"/>
      <c r="I29" s="31"/>
      <c r="J29" s="31"/>
      <c r="K29" s="28"/>
      <c r="L29" s="34"/>
      <c r="M29" s="32"/>
      <c r="N29" s="31"/>
      <c r="O29" s="32"/>
      <c r="P29" s="31"/>
      <c r="Q29" s="32"/>
      <c r="R29" s="31"/>
      <c r="S29" s="31"/>
      <c r="T29" s="31"/>
      <c r="U29" s="31"/>
      <c r="V29" s="31"/>
      <c r="W29" s="31"/>
    </row>
    <row r="30" spans="1:23" x14ac:dyDescent="0.2">
      <c r="F30" s="31" t="s">
        <v>23</v>
      </c>
      <c r="G30" s="31"/>
      <c r="H30" s="31"/>
      <c r="I30" s="31"/>
      <c r="J30" s="31"/>
      <c r="K30" s="28"/>
      <c r="L30" s="28"/>
      <c r="M30" s="32"/>
      <c r="N30" s="31"/>
      <c r="O30" s="32"/>
      <c r="P30" s="31"/>
      <c r="Q30" s="32"/>
      <c r="R30" s="31"/>
      <c r="S30" s="31"/>
      <c r="T30" s="31"/>
      <c r="U30" s="31"/>
      <c r="V30" s="31"/>
      <c r="W30" s="31"/>
    </row>
    <row r="31" spans="1:23" x14ac:dyDescent="0.2">
      <c r="F31" s="31"/>
      <c r="G31" s="31"/>
      <c r="H31" s="31"/>
      <c r="I31" s="31"/>
      <c r="J31" s="31"/>
      <c r="K31" s="28"/>
      <c r="L31" s="28"/>
      <c r="M31" s="32"/>
      <c r="N31" s="31"/>
      <c r="O31" s="32"/>
      <c r="P31" s="31"/>
      <c r="Q31" s="31"/>
      <c r="R31" s="31"/>
      <c r="S31" s="31"/>
      <c r="T31" s="31"/>
      <c r="U31" s="31"/>
      <c r="V31" s="31"/>
      <c r="W31" s="31"/>
    </row>
    <row r="32" spans="1:23" x14ac:dyDescent="0.2">
      <c r="F32" s="31"/>
      <c r="G32" s="31"/>
      <c r="H32" s="31"/>
      <c r="I32" s="31"/>
      <c r="J32" s="31"/>
      <c r="K32" s="28"/>
      <c r="L32" s="28"/>
      <c r="M32" s="32"/>
      <c r="N32" s="31"/>
      <c r="O32" s="32"/>
      <c r="P32" s="31"/>
      <c r="Q32" s="31"/>
      <c r="R32" s="31"/>
      <c r="S32" s="31"/>
      <c r="T32" s="31"/>
      <c r="U32" s="31"/>
      <c r="V32" s="31"/>
      <c r="W32" s="31"/>
    </row>
    <row r="33" spans="6:23" x14ac:dyDescent="0.2">
      <c r="F33" s="31"/>
      <c r="G33" s="31"/>
      <c r="H33" s="31"/>
      <c r="I33" s="31"/>
      <c r="J33" s="31"/>
      <c r="K33" s="28"/>
      <c r="L33" s="28"/>
      <c r="M33" s="31"/>
      <c r="N33" s="31"/>
      <c r="O33" s="31"/>
      <c r="P33" s="31"/>
      <c r="Q33" s="31"/>
      <c r="R33" s="31"/>
      <c r="S33" s="31"/>
      <c r="T33" s="31"/>
      <c r="W33" s="31"/>
    </row>
    <row r="34" spans="6:23" x14ac:dyDescent="0.2">
      <c r="F34" s="31"/>
      <c r="G34" s="31"/>
      <c r="H34" s="31"/>
      <c r="I34" s="31"/>
      <c r="U34" s="31"/>
      <c r="V34" s="31"/>
      <c r="W34" s="31"/>
    </row>
    <row r="35" spans="6:23" x14ac:dyDescent="0.2">
      <c r="F35" s="31"/>
      <c r="G35" s="31"/>
      <c r="H35" s="31"/>
      <c r="I35" s="31"/>
      <c r="U35" s="31"/>
      <c r="V35" s="31"/>
      <c r="W35" s="31"/>
    </row>
    <row r="36" spans="6:23" x14ac:dyDescent="0.2"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</row>
    <row r="37" spans="6:23" x14ac:dyDescent="0.2">
      <c r="F37" s="31"/>
      <c r="G37" s="31"/>
      <c r="H37" s="31"/>
      <c r="I37" s="31"/>
      <c r="M37" s="32"/>
      <c r="N37" s="31"/>
      <c r="O37" s="32"/>
      <c r="P37" s="31"/>
      <c r="Q37" s="32"/>
      <c r="R37" s="31"/>
      <c r="S37" s="31"/>
      <c r="T37" s="31"/>
      <c r="U37" s="31"/>
      <c r="V37" s="31"/>
      <c r="W37" s="31"/>
    </row>
    <row r="38" spans="6:23" x14ac:dyDescent="0.2">
      <c r="F38" s="31"/>
      <c r="G38" s="31"/>
      <c r="H38" s="31"/>
      <c r="I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</row>
    <row r="39" spans="6:23" x14ac:dyDescent="0.2">
      <c r="F39" s="31"/>
      <c r="G39" s="31"/>
      <c r="H39" s="31"/>
      <c r="I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</row>
    <row r="40" spans="6:23" x14ac:dyDescent="0.2">
      <c r="F40" s="31"/>
      <c r="G40" s="31"/>
      <c r="H40" s="31"/>
      <c r="I40" s="31"/>
      <c r="M40" s="31"/>
      <c r="N40" s="31"/>
      <c r="O40" s="31"/>
      <c r="P40" s="31"/>
      <c r="Q40" s="31"/>
      <c r="R40" s="31"/>
      <c r="S40" s="31"/>
      <c r="T40" s="31"/>
      <c r="U40" s="31"/>
    </row>
    <row r="41" spans="6:23" x14ac:dyDescent="0.2">
      <c r="F41" s="31"/>
      <c r="G41" s="31"/>
      <c r="H41" s="31"/>
      <c r="I41" s="31"/>
      <c r="J41" s="31"/>
      <c r="K41" s="31"/>
      <c r="L41" s="31"/>
      <c r="U41" s="31"/>
    </row>
    <row r="42" spans="6:23" x14ac:dyDescent="0.2">
      <c r="F42" s="31"/>
      <c r="G42" s="31"/>
      <c r="H42" s="31"/>
      <c r="I42" s="31"/>
      <c r="M42" s="31"/>
      <c r="N42" s="31"/>
      <c r="O42" s="31"/>
      <c r="P42" s="31"/>
      <c r="Q42" s="31"/>
      <c r="U42" s="31"/>
    </row>
    <row r="43" spans="6:23" x14ac:dyDescent="0.2">
      <c r="F43" s="31"/>
      <c r="G43" s="31"/>
      <c r="H43" s="31"/>
      <c r="I43" s="31"/>
      <c r="U43" s="31"/>
    </row>
    <row r="44" spans="6:23" x14ac:dyDescent="0.2">
      <c r="F44" s="31"/>
      <c r="G44" s="31"/>
      <c r="H44" s="31"/>
      <c r="I44" s="31"/>
      <c r="U44" s="31"/>
    </row>
    <row r="45" spans="6:23" x14ac:dyDescent="0.2">
      <c r="F45" s="31"/>
      <c r="G45" s="31"/>
      <c r="H45" s="31"/>
      <c r="I45" s="31"/>
      <c r="R45" s="31"/>
      <c r="S45" s="31"/>
      <c r="T45" s="31"/>
      <c r="U45" s="31"/>
    </row>
    <row r="46" spans="6:23" x14ac:dyDescent="0.2">
      <c r="F46" s="31"/>
      <c r="G46" s="31"/>
      <c r="H46" s="31"/>
      <c r="I46" s="31"/>
      <c r="R46" s="31"/>
      <c r="S46" s="31"/>
      <c r="T46" s="31"/>
      <c r="U46" s="31"/>
    </row>
    <row r="47" spans="6:23" x14ac:dyDescent="0.2">
      <c r="F47" s="31"/>
      <c r="G47" s="31"/>
      <c r="H47" s="31"/>
      <c r="I47" s="31"/>
      <c r="J47" s="31"/>
      <c r="K47" s="31"/>
      <c r="L47" s="31"/>
      <c r="R47" s="31"/>
      <c r="S47" s="31"/>
      <c r="T47" s="31"/>
      <c r="U47" s="31"/>
    </row>
    <row r="48" spans="6:23" x14ac:dyDescent="0.2"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</row>
    <row r="49" spans="6:21" x14ac:dyDescent="0.2"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6:21" x14ac:dyDescent="0.2"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6:21" x14ac:dyDescent="0.2"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spans="6:21" x14ac:dyDescent="0.2"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</row>
    <row r="53" spans="6:21" x14ac:dyDescent="0.2"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spans="6:21" x14ac:dyDescent="0.2"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6:21" x14ac:dyDescent="0.2"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6:21" x14ac:dyDescent="0.2"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</row>
    <row r="57" spans="6:21" x14ac:dyDescent="0.2"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</row>
    <row r="58" spans="6:21" x14ac:dyDescent="0.2"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 spans="6:21" x14ac:dyDescent="0.2"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</row>
    <row r="60" spans="6:21" x14ac:dyDescent="0.2"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</row>
    <row r="61" spans="6:21" x14ac:dyDescent="0.2"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6:21" x14ac:dyDescent="0.2"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spans="6:21" x14ac:dyDescent="0.2"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spans="6:21" x14ac:dyDescent="0.2"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 spans="6:21" x14ac:dyDescent="0.2"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spans="6:21" x14ac:dyDescent="0.2"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</row>
    <row r="67" spans="6:21" x14ac:dyDescent="0.2"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</row>
    <row r="68" spans="6:21" x14ac:dyDescent="0.2"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</row>
    <row r="69" spans="6:21" x14ac:dyDescent="0.2"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</row>
    <row r="70" spans="6:21" x14ac:dyDescent="0.2"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</row>
    <row r="71" spans="6:21" x14ac:dyDescent="0.2"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</row>
    <row r="72" spans="6:21" x14ac:dyDescent="0.2">
      <c r="J72" s="31"/>
      <c r="K72" s="31"/>
      <c r="L72" s="31"/>
      <c r="M72" s="31"/>
      <c r="N72" s="31"/>
      <c r="O72" s="31"/>
      <c r="P72" s="31"/>
      <c r="Q72" s="31"/>
    </row>
    <row r="73" spans="6:21" x14ac:dyDescent="0.2">
      <c r="J73" s="31"/>
      <c r="K73" s="31"/>
      <c r="L73" s="31"/>
      <c r="M73" s="31"/>
      <c r="N73" s="31"/>
      <c r="O73" s="31"/>
      <c r="P73" s="31"/>
      <c r="Q73" s="31"/>
    </row>
    <row r="74" spans="6:21" x14ac:dyDescent="0.2">
      <c r="M74" s="31"/>
      <c r="N74" s="31"/>
      <c r="O74" s="31"/>
      <c r="P74" s="31"/>
      <c r="Q74" s="3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709E-3E1B-BA40-A9FB-640B4B5B61EA}">
  <sheetPr>
    <tabColor rgb="FFFFFF00"/>
  </sheetPr>
  <dimension ref="A1:M37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3.33203125" style="1" customWidth="1"/>
  </cols>
  <sheetData>
    <row r="1" spans="1:13" s="1" customFormat="1" x14ac:dyDescent="0.2">
      <c r="A1" s="1" t="s">
        <v>22</v>
      </c>
      <c r="B1" s="49" t="s">
        <v>19</v>
      </c>
      <c r="C1" s="6" t="s">
        <v>18</v>
      </c>
      <c r="D1" s="6" t="s">
        <v>17</v>
      </c>
      <c r="E1" s="6" t="s">
        <v>21</v>
      </c>
      <c r="F1" s="6" t="s">
        <v>25</v>
      </c>
      <c r="G1" s="50" t="s">
        <v>16</v>
      </c>
      <c r="H1" s="49" t="s">
        <v>19</v>
      </c>
      <c r="I1" s="6" t="s">
        <v>18</v>
      </c>
      <c r="J1" s="6" t="s">
        <v>17</v>
      </c>
      <c r="K1" s="6" t="s">
        <v>21</v>
      </c>
      <c r="L1" s="6" t="s">
        <v>25</v>
      </c>
      <c r="M1" s="50" t="s">
        <v>16</v>
      </c>
    </row>
    <row r="2" spans="1:13" s="1" customFormat="1" x14ac:dyDescent="0.2">
      <c r="A2" s="1" t="s">
        <v>15</v>
      </c>
      <c r="B2" s="51">
        <v>2018</v>
      </c>
      <c r="C2" s="1">
        <v>2018</v>
      </c>
      <c r="D2" s="1">
        <v>2018</v>
      </c>
      <c r="E2" s="1">
        <v>2018</v>
      </c>
      <c r="F2" s="1">
        <v>2018</v>
      </c>
      <c r="G2" s="52">
        <v>2018</v>
      </c>
      <c r="H2" s="51">
        <v>2014</v>
      </c>
      <c r="I2" s="1">
        <v>2014</v>
      </c>
      <c r="J2" s="1">
        <v>2014</v>
      </c>
      <c r="K2" s="1">
        <v>2014</v>
      </c>
      <c r="L2" s="1">
        <v>2014</v>
      </c>
      <c r="M2" s="52">
        <v>2014</v>
      </c>
    </row>
    <row r="3" spans="1:13" s="5" customFormat="1" x14ac:dyDescent="0.2">
      <c r="A3" s="4" t="s">
        <v>0</v>
      </c>
      <c r="B3" s="53">
        <v>4906</v>
      </c>
      <c r="C3" s="54">
        <v>0.81100000000000005</v>
      </c>
      <c r="D3" s="54">
        <v>119661</v>
      </c>
      <c r="E3" s="54">
        <v>0.751</v>
      </c>
      <c r="F3" s="54">
        <v>0.68899999999999995</v>
      </c>
      <c r="G3" s="55">
        <v>0.63700000000000001</v>
      </c>
      <c r="H3" s="53">
        <v>4588</v>
      </c>
      <c r="I3" s="54">
        <v>0.63500000000000001</v>
      </c>
      <c r="J3" s="54">
        <v>112883</v>
      </c>
      <c r="K3" s="54">
        <v>0.71499999999999997</v>
      </c>
      <c r="L3" s="54">
        <v>0.64500000000000002</v>
      </c>
      <c r="M3" s="55">
        <v>0.55100000000000005</v>
      </c>
    </row>
    <row r="4" spans="1:13" s="7" customFormat="1" x14ac:dyDescent="0.2">
      <c r="A4" s="6" t="s">
        <v>1</v>
      </c>
      <c r="B4" s="56">
        <v>1931</v>
      </c>
      <c r="C4" s="57">
        <v>0.74399999999999999</v>
      </c>
      <c r="D4" s="58">
        <v>54117</v>
      </c>
      <c r="E4" s="59">
        <v>0.73299999999999998</v>
      </c>
      <c r="F4" s="59">
        <v>0.66700000000000004</v>
      </c>
      <c r="G4" s="60">
        <v>0.58099999999999996</v>
      </c>
      <c r="H4" s="61">
        <v>2007</v>
      </c>
      <c r="I4" s="57">
        <v>0.56599999999999995</v>
      </c>
      <c r="J4" s="57">
        <v>52014</v>
      </c>
      <c r="K4" s="57">
        <v>0.70399999999999996</v>
      </c>
      <c r="L4" s="57">
        <v>0.63700000000000001</v>
      </c>
      <c r="M4" s="60">
        <v>0.5</v>
      </c>
    </row>
    <row r="5" spans="1:13" x14ac:dyDescent="0.2">
      <c r="A5" s="1" t="s">
        <v>2</v>
      </c>
      <c r="B5" s="62">
        <v>1666</v>
      </c>
      <c r="C5" s="63">
        <v>0.86899999999999999</v>
      </c>
      <c r="D5" s="64">
        <v>28568</v>
      </c>
      <c r="E5" s="65">
        <v>0.74399999999999999</v>
      </c>
      <c r="F5" s="65">
        <v>0.69099999999999995</v>
      </c>
      <c r="G5" s="66">
        <v>0.66800000000000004</v>
      </c>
      <c r="H5" s="67">
        <v>1286</v>
      </c>
      <c r="I5" s="63">
        <v>0.65900000000000003</v>
      </c>
      <c r="J5" s="63">
        <v>24436</v>
      </c>
      <c r="K5" s="63">
        <v>0.69799999999999995</v>
      </c>
      <c r="L5" s="63">
        <v>0.63800000000000001</v>
      </c>
      <c r="M5" s="66">
        <v>0.56999999999999995</v>
      </c>
    </row>
    <row r="6" spans="1:13" s="3" customFormat="1" x14ac:dyDescent="0.2">
      <c r="A6" s="2" t="s">
        <v>3</v>
      </c>
      <c r="B6" s="68">
        <v>1207</v>
      </c>
      <c r="C6" s="69">
        <v>0.83199999999999996</v>
      </c>
      <c r="D6" s="70">
        <v>34475</v>
      </c>
      <c r="E6" s="71">
        <v>0.78500000000000003</v>
      </c>
      <c r="F6" s="71">
        <v>0.72</v>
      </c>
      <c r="G6" s="72">
        <v>0.69699999999999995</v>
      </c>
      <c r="H6" s="73">
        <v>1188</v>
      </c>
      <c r="I6" s="69">
        <v>0.71899999999999997</v>
      </c>
      <c r="J6" s="69">
        <v>34096</v>
      </c>
      <c r="K6" s="69">
        <v>0.74099999999999999</v>
      </c>
      <c r="L6" s="69">
        <v>0.66100000000000003</v>
      </c>
      <c r="M6" s="72">
        <v>0.61499999999999999</v>
      </c>
    </row>
    <row r="7" spans="1:13" s="7" customFormat="1" x14ac:dyDescent="0.2">
      <c r="A7" s="6" t="s">
        <v>4</v>
      </c>
      <c r="B7" s="56">
        <v>3892</v>
      </c>
      <c r="C7" s="57">
        <v>0.82099999999999995</v>
      </c>
      <c r="D7" s="58">
        <v>87285</v>
      </c>
      <c r="E7" s="59">
        <v>0.748</v>
      </c>
      <c r="F7" s="59">
        <v>0.68400000000000005</v>
      </c>
      <c r="G7" s="60">
        <v>0.64500000000000002</v>
      </c>
      <c r="H7" s="61">
        <v>3600</v>
      </c>
      <c r="I7" s="57">
        <v>0.63500000000000001</v>
      </c>
      <c r="J7" s="57">
        <v>81480</v>
      </c>
      <c r="K7" s="57">
        <v>0.70399999999999996</v>
      </c>
      <c r="L7" s="57">
        <v>0.63200000000000001</v>
      </c>
      <c r="M7" s="60">
        <v>0.55600000000000005</v>
      </c>
    </row>
    <row r="8" spans="1:13" s="3" customFormat="1" x14ac:dyDescent="0.2">
      <c r="A8" s="2" t="s">
        <v>5</v>
      </c>
      <c r="B8" s="68">
        <v>1014</v>
      </c>
      <c r="C8" s="63">
        <v>0.77200000000000002</v>
      </c>
      <c r="D8" s="70">
        <v>32376</v>
      </c>
      <c r="E8" s="71">
        <v>0.76200000000000001</v>
      </c>
      <c r="F8" s="71">
        <v>0.70199999999999996</v>
      </c>
      <c r="G8" s="72">
        <v>0.61599999999999999</v>
      </c>
      <c r="H8" s="73">
        <v>988</v>
      </c>
      <c r="I8" s="69">
        <v>0.63400000000000001</v>
      </c>
      <c r="J8" s="69">
        <v>31403</v>
      </c>
      <c r="K8" s="69">
        <v>0.74399999999999999</v>
      </c>
      <c r="L8" s="69">
        <v>0.67900000000000005</v>
      </c>
      <c r="M8" s="72">
        <v>0.59</v>
      </c>
    </row>
    <row r="9" spans="1:13" s="7" customFormat="1" x14ac:dyDescent="0.2">
      <c r="A9" s="6" t="s">
        <v>6</v>
      </c>
      <c r="B9" s="56">
        <v>808</v>
      </c>
      <c r="C9" s="74">
        <v>0.75649999999999995</v>
      </c>
      <c r="D9" s="58">
        <v>3228</v>
      </c>
      <c r="E9" s="59">
        <v>0.86299999999999999</v>
      </c>
      <c r="F9" s="59">
        <v>0.76749999999999996</v>
      </c>
      <c r="G9" s="75">
        <v>0.60599999999999998</v>
      </c>
      <c r="H9" s="56">
        <v>852</v>
      </c>
      <c r="I9" s="59">
        <v>0.54699999999999993</v>
      </c>
      <c r="J9" s="58">
        <v>4296</v>
      </c>
      <c r="K9" s="59">
        <v>0.77</v>
      </c>
      <c r="L9" s="59">
        <v>0.67349999999999999</v>
      </c>
      <c r="M9" s="75">
        <v>0.42949999999999999</v>
      </c>
    </row>
    <row r="10" spans="1:13" x14ac:dyDescent="0.2">
      <c r="A10" s="1" t="s">
        <v>7</v>
      </c>
      <c r="B10" s="62">
        <v>1642</v>
      </c>
      <c r="C10" s="63">
        <v>0.81099999999999994</v>
      </c>
      <c r="D10" s="64">
        <v>16275</v>
      </c>
      <c r="E10" s="65">
        <v>0.77249999999999996</v>
      </c>
      <c r="F10" s="65">
        <v>0.6725000000000001</v>
      </c>
      <c r="G10" s="76">
        <v>0.6</v>
      </c>
      <c r="H10" s="62">
        <v>1363</v>
      </c>
      <c r="I10" s="65">
        <v>0.59899999999999998</v>
      </c>
      <c r="J10" s="64">
        <v>15167</v>
      </c>
      <c r="K10" s="65">
        <v>0.67900000000000005</v>
      </c>
      <c r="L10" s="65">
        <v>0.58050000000000002</v>
      </c>
      <c r="M10" s="76">
        <v>0.44950000000000001</v>
      </c>
    </row>
    <row r="11" spans="1:13" x14ac:dyDescent="0.2">
      <c r="A11" s="1" t="s">
        <v>8</v>
      </c>
      <c r="B11" s="62">
        <v>955</v>
      </c>
      <c r="C11" s="63">
        <v>0.84099999999999997</v>
      </c>
      <c r="D11" s="64">
        <v>21331</v>
      </c>
      <c r="E11" s="65">
        <v>0.73449999999999993</v>
      </c>
      <c r="F11" s="65">
        <v>0.66100000000000003</v>
      </c>
      <c r="G11" s="76">
        <v>0.6</v>
      </c>
      <c r="H11" s="62">
        <v>886</v>
      </c>
      <c r="I11" s="65">
        <v>0.67649999999999999</v>
      </c>
      <c r="J11" s="64">
        <v>23185</v>
      </c>
      <c r="K11" s="65">
        <v>0.6895</v>
      </c>
      <c r="L11" s="65">
        <v>0.61199999999999999</v>
      </c>
      <c r="M11" s="76">
        <v>0.50800000000000001</v>
      </c>
    </row>
    <row r="12" spans="1:13" x14ac:dyDescent="0.2">
      <c r="A12" s="1" t="s">
        <v>9</v>
      </c>
      <c r="B12" s="62">
        <v>829</v>
      </c>
      <c r="C12" s="63">
        <v>0.82</v>
      </c>
      <c r="D12" s="64">
        <v>34003</v>
      </c>
      <c r="E12" s="65">
        <v>0.74950000000000006</v>
      </c>
      <c r="F12" s="65">
        <v>0.69199999999999995</v>
      </c>
      <c r="G12" s="76">
        <v>0.64700000000000002</v>
      </c>
      <c r="H12" s="62">
        <v>928</v>
      </c>
      <c r="I12" s="65">
        <v>0.71</v>
      </c>
      <c r="J12" s="64">
        <v>38668</v>
      </c>
      <c r="K12" s="65">
        <v>0.73150000000000004</v>
      </c>
      <c r="L12" s="65">
        <v>0.66949999999999998</v>
      </c>
      <c r="M12" s="76">
        <v>0.58450000000000002</v>
      </c>
    </row>
    <row r="13" spans="1:13" s="3" customFormat="1" x14ac:dyDescent="0.2">
      <c r="A13" s="2" t="s">
        <v>10</v>
      </c>
      <c r="B13" s="62">
        <v>658</v>
      </c>
      <c r="C13" s="63">
        <v>0.81800000000000006</v>
      </c>
      <c r="D13" s="64">
        <v>44665</v>
      </c>
      <c r="E13" s="71">
        <v>0.74849999999999994</v>
      </c>
      <c r="F13" s="71">
        <v>0.70299999999999996</v>
      </c>
      <c r="G13" s="77">
        <v>0.66250000000000009</v>
      </c>
      <c r="H13" s="62">
        <v>546</v>
      </c>
      <c r="I13" s="71">
        <v>0.6925</v>
      </c>
      <c r="J13" s="64">
        <v>31378</v>
      </c>
      <c r="K13" s="71">
        <v>0.72599999999999998</v>
      </c>
      <c r="L13" s="71">
        <v>0.67199999999999993</v>
      </c>
      <c r="M13" s="77">
        <v>0.60549999999999993</v>
      </c>
    </row>
    <row r="14" spans="1:13" s="7" customFormat="1" x14ac:dyDescent="0.2">
      <c r="A14" s="6" t="s">
        <v>11</v>
      </c>
      <c r="B14" s="61">
        <v>2875</v>
      </c>
      <c r="C14" s="57">
        <v>0.83899999999999997</v>
      </c>
      <c r="D14" s="57">
        <v>60450</v>
      </c>
      <c r="E14" s="59">
        <v>0.76900000000000002</v>
      </c>
      <c r="F14" s="59">
        <v>0.70299999999999996</v>
      </c>
      <c r="G14" s="60">
        <v>0.67900000000000005</v>
      </c>
      <c r="H14" s="61">
        <v>2687</v>
      </c>
      <c r="I14" s="57">
        <v>0.65100000000000002</v>
      </c>
      <c r="J14" s="57">
        <v>54835</v>
      </c>
      <c r="K14" s="57">
        <v>0.71699999999999997</v>
      </c>
      <c r="L14" s="57">
        <v>0.64100000000000001</v>
      </c>
      <c r="M14" s="60">
        <v>0.58199999999999996</v>
      </c>
    </row>
    <row r="15" spans="1:13" x14ac:dyDescent="0.2">
      <c r="A15" s="1" t="s">
        <v>12</v>
      </c>
      <c r="B15" s="62">
        <v>238</v>
      </c>
      <c r="C15" s="65">
        <v>0.78350000000000009</v>
      </c>
      <c r="D15" s="64">
        <v>8969</v>
      </c>
      <c r="E15" s="65">
        <v>0.70799999999999996</v>
      </c>
      <c r="F15" s="65">
        <v>0.65700000000000003</v>
      </c>
      <c r="G15" s="76">
        <v>0.56099999999999994</v>
      </c>
      <c r="H15" s="62">
        <v>202</v>
      </c>
      <c r="I15" s="65">
        <v>0.64450000000000007</v>
      </c>
      <c r="J15" s="64">
        <v>9709</v>
      </c>
      <c r="K15" s="65">
        <v>0.70450000000000002</v>
      </c>
      <c r="L15" s="65">
        <v>0.64449999999999996</v>
      </c>
      <c r="M15" s="76">
        <v>0.504</v>
      </c>
    </row>
    <row r="16" spans="1:13" x14ac:dyDescent="0.2">
      <c r="A16" s="1" t="s">
        <v>13</v>
      </c>
      <c r="B16" s="62">
        <v>105</v>
      </c>
      <c r="C16" s="63">
        <v>0.73299999999999998</v>
      </c>
      <c r="D16" s="64">
        <v>4336</v>
      </c>
      <c r="E16" s="65">
        <v>0.73699999999999999</v>
      </c>
      <c r="F16" s="65">
        <v>0.66800000000000004</v>
      </c>
      <c r="G16" s="66">
        <v>0.58699999999999997</v>
      </c>
      <c r="H16" s="67">
        <v>109</v>
      </c>
      <c r="I16" s="63">
        <v>0.60599999999999998</v>
      </c>
      <c r="J16" s="63">
        <v>4748</v>
      </c>
      <c r="K16" s="63">
        <v>0.70799999999999996</v>
      </c>
      <c r="L16" s="63">
        <v>0.63200000000000001</v>
      </c>
      <c r="M16" s="66">
        <v>0.52700000000000002</v>
      </c>
    </row>
    <row r="17" spans="1:13" s="3" customFormat="1" x14ac:dyDescent="0.2">
      <c r="A17" s="2" t="s">
        <v>14</v>
      </c>
      <c r="B17" s="73">
        <v>1644</v>
      </c>
      <c r="C17" s="71">
        <v>0.77</v>
      </c>
      <c r="D17" s="69">
        <v>43740</v>
      </c>
      <c r="E17" s="71">
        <v>0.72950000000000004</v>
      </c>
      <c r="F17" s="71">
        <v>0.67049999999999998</v>
      </c>
      <c r="G17" s="77">
        <v>0.60099999999999998</v>
      </c>
      <c r="H17" s="73">
        <v>1544</v>
      </c>
      <c r="I17" s="71">
        <v>0.60149999999999992</v>
      </c>
      <c r="J17" s="69">
        <v>41434</v>
      </c>
      <c r="K17" s="71">
        <v>0.70399999999999996</v>
      </c>
      <c r="L17" s="71">
        <v>0.64200000000000002</v>
      </c>
      <c r="M17" s="77">
        <v>0.52500000000000002</v>
      </c>
    </row>
    <row r="18" spans="1:13" x14ac:dyDescent="0.2">
      <c r="A18" s="1" t="s">
        <v>20</v>
      </c>
      <c r="C18" s="63">
        <v>1</v>
      </c>
    </row>
    <row r="20" spans="1:13" x14ac:dyDescent="0.2">
      <c r="D20" t="s">
        <v>23</v>
      </c>
    </row>
    <row r="21" spans="1:13" x14ac:dyDescent="0.2">
      <c r="B21" s="16"/>
      <c r="C21" s="16"/>
      <c r="D21" s="16"/>
      <c r="E21" s="16"/>
    </row>
    <row r="22" spans="1:13" x14ac:dyDescent="0.2">
      <c r="B22" s="63" t="s">
        <v>50</v>
      </c>
      <c r="C22" s="63"/>
      <c r="D22" s="63"/>
    </row>
    <row r="25" spans="1:13" x14ac:dyDescent="0.2">
      <c r="A25"/>
    </row>
    <row r="26" spans="1:13" x14ac:dyDescent="0.2">
      <c r="A26"/>
    </row>
    <row r="27" spans="1:13" x14ac:dyDescent="0.2">
      <c r="A27"/>
    </row>
    <row r="28" spans="1:13" x14ac:dyDescent="0.2">
      <c r="A28"/>
    </row>
    <row r="29" spans="1:13" x14ac:dyDescent="0.2">
      <c r="A29"/>
    </row>
    <row r="30" spans="1:13" x14ac:dyDescent="0.2">
      <c r="A30"/>
    </row>
    <row r="31" spans="1:13" x14ac:dyDescent="0.2">
      <c r="A31"/>
    </row>
    <row r="32" spans="1:13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10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8.83203125" style="1"/>
  </cols>
  <sheetData>
    <row r="1" spans="1:7" s="1" customFormat="1" x14ac:dyDescent="0.2">
      <c r="A1" s="1" t="s">
        <v>22</v>
      </c>
      <c r="B1" s="1" t="s">
        <v>19</v>
      </c>
      <c r="C1" s="1" t="s">
        <v>18</v>
      </c>
      <c r="D1" s="1" t="s">
        <v>17</v>
      </c>
      <c r="E1" s="1" t="s">
        <v>21</v>
      </c>
      <c r="F1" s="1" t="s">
        <v>25</v>
      </c>
      <c r="G1" s="1" t="s">
        <v>16</v>
      </c>
    </row>
    <row r="2" spans="1:7" x14ac:dyDescent="0.2">
      <c r="A2" s="1">
        <v>2014</v>
      </c>
      <c r="B2" s="78">
        <v>343</v>
      </c>
      <c r="C2" s="78">
        <f>284/B2</f>
        <v>0.82798833819241979</v>
      </c>
      <c r="D2" s="78">
        <v>7069</v>
      </c>
      <c r="E2" s="78">
        <f>5225/D2</f>
        <v>0.73914273588909318</v>
      </c>
      <c r="F2" s="78">
        <f>4714/D2</f>
        <v>0.66685528363276281</v>
      </c>
      <c r="G2" s="78">
        <f>3977/D2</f>
        <v>0.56259725562314333</v>
      </c>
    </row>
    <row r="3" spans="1:7" x14ac:dyDescent="0.2">
      <c r="A3" s="1">
        <v>2015</v>
      </c>
      <c r="B3" s="78">
        <v>327</v>
      </c>
      <c r="C3" s="78">
        <f>273/B3</f>
        <v>0.83486238532110091</v>
      </c>
      <c r="D3" s="78">
        <v>7196</v>
      </c>
      <c r="E3" s="78">
        <f>5521/D3</f>
        <v>0.76723179544191222</v>
      </c>
      <c r="F3" s="78">
        <f>4994/D3</f>
        <v>0.69399666481378541</v>
      </c>
      <c r="G3" s="78">
        <f>4307/D3</f>
        <v>0.59852695942190104</v>
      </c>
    </row>
    <row r="4" spans="1:7" x14ac:dyDescent="0.2">
      <c r="A4" s="1">
        <v>2016</v>
      </c>
      <c r="B4" s="78">
        <v>303</v>
      </c>
      <c r="C4" s="78">
        <f>267/B4</f>
        <v>0.88118811881188119</v>
      </c>
      <c r="D4" s="78">
        <v>7306</v>
      </c>
      <c r="E4" s="78">
        <f>5669/D4</f>
        <v>0.77593758554612646</v>
      </c>
      <c r="F4" s="78">
        <f>5088/D4</f>
        <v>0.69641390637831924</v>
      </c>
      <c r="G4" s="78">
        <f>4512/D4</f>
        <v>0.61757459622228306</v>
      </c>
    </row>
    <row r="5" spans="1:7" x14ac:dyDescent="0.2">
      <c r="A5" s="1">
        <v>2017</v>
      </c>
      <c r="B5" s="78">
        <v>312</v>
      </c>
      <c r="C5" s="78">
        <f>273/B5</f>
        <v>0.875</v>
      </c>
      <c r="D5" s="78">
        <v>7402</v>
      </c>
      <c r="E5" s="78">
        <f>5761/D5</f>
        <v>0.77830316130775468</v>
      </c>
      <c r="F5" s="78">
        <f>5206/D5</f>
        <v>0.70332342610105381</v>
      </c>
      <c r="G5" s="78">
        <f>4662/D5</f>
        <v>0.62982977573628751</v>
      </c>
    </row>
    <row r="6" spans="1:7" x14ac:dyDescent="0.2">
      <c r="A6" s="1">
        <v>2018</v>
      </c>
      <c r="B6" s="78">
        <v>323</v>
      </c>
      <c r="C6" s="78">
        <f>296/B6</f>
        <v>0.91640866873065019</v>
      </c>
      <c r="D6" s="78">
        <v>7521</v>
      </c>
      <c r="E6" s="78">
        <f>5919/D6</f>
        <v>0.78699641005185483</v>
      </c>
      <c r="F6" s="78">
        <f>5376/D6</f>
        <v>0.71479856402074193</v>
      </c>
      <c r="G6" s="78">
        <f>5014/D6</f>
        <v>0.66666666666666663</v>
      </c>
    </row>
    <row r="10" spans="1:7" x14ac:dyDescent="0.2">
      <c r="B10" s="83" t="s">
        <v>54</v>
      </c>
      <c r="C10" s="78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zoomScale="120" zoomScaleNormal="120" workbookViewId="0">
      <selection activeCell="A19" sqref="A19"/>
    </sheetView>
  </sheetViews>
  <sheetFormatPr baseColWidth="10" defaultColWidth="8.83203125" defaultRowHeight="15" x14ac:dyDescent="0.2"/>
  <cols>
    <col min="1" max="1" width="25.33203125" customWidth="1"/>
  </cols>
  <sheetData>
    <row r="1" spans="1:12" x14ac:dyDescent="0.2">
      <c r="A1" t="s">
        <v>24</v>
      </c>
    </row>
    <row r="2" spans="1:12" x14ac:dyDescent="0.2">
      <c r="A2" t="s">
        <v>45</v>
      </c>
      <c r="B2" s="28">
        <v>1267775</v>
      </c>
      <c r="K2" s="16"/>
      <c r="L2" s="16"/>
    </row>
    <row r="3" spans="1:12" x14ac:dyDescent="0.2">
      <c r="A3" t="s">
        <v>44</v>
      </c>
      <c r="B3" s="28">
        <v>917398</v>
      </c>
    </row>
    <row r="4" spans="1:12" x14ac:dyDescent="0.2">
      <c r="B4" s="11"/>
    </row>
    <row r="5" spans="1:12" x14ac:dyDescent="0.2">
      <c r="A5" s="27" t="s">
        <v>46</v>
      </c>
    </row>
    <row r="6" spans="1:12" x14ac:dyDescent="0.2">
      <c r="A6" s="27" t="s">
        <v>47</v>
      </c>
      <c r="B6" s="28">
        <v>173094</v>
      </c>
    </row>
    <row r="7" spans="1:12" x14ac:dyDescent="0.2">
      <c r="A7" s="27" t="s">
        <v>48</v>
      </c>
      <c r="B7" s="28">
        <v>466457</v>
      </c>
    </row>
    <row r="8" spans="1:12" x14ac:dyDescent="0.2">
      <c r="B8" s="16"/>
      <c r="C8" s="16"/>
      <c r="D8" s="16"/>
      <c r="E8" s="16"/>
      <c r="F8" s="16"/>
      <c r="G8" s="16"/>
    </row>
    <row r="9" spans="1:12" x14ac:dyDescent="0.2">
      <c r="B9" s="12"/>
    </row>
    <row r="10" spans="1:12" x14ac:dyDescent="0.2">
      <c r="A10" t="s">
        <v>54</v>
      </c>
      <c r="B10" s="12" t="s">
        <v>49</v>
      </c>
    </row>
    <row r="11" spans="1:12" x14ac:dyDescent="0.2">
      <c r="A11" s="26" t="s">
        <v>55</v>
      </c>
      <c r="B11" s="12" t="s">
        <v>53</v>
      </c>
    </row>
    <row r="12" spans="1:12" x14ac:dyDescent="0.2">
      <c r="A12" s="26"/>
      <c r="B12" s="12" t="s">
        <v>56</v>
      </c>
    </row>
    <row r="13" spans="1:12" x14ac:dyDescent="0.2">
      <c r="A13" t="s">
        <v>51</v>
      </c>
      <c r="B13" s="12" t="s">
        <v>52</v>
      </c>
    </row>
    <row r="14" spans="1:12" x14ac:dyDescent="0.2">
      <c r="A14" s="12"/>
    </row>
  </sheetData>
  <hyperlinks>
    <hyperlink ref="B13" r:id="rId1" xr:uid="{09A999F3-D668-4842-8D91-8354589767D3}"/>
    <hyperlink ref="B11" r:id="rId2" xr:uid="{BD881C8C-326C-EB48-A772-3901A297C58D}"/>
    <hyperlink ref="B10" r:id="rId3" xr:uid="{8251A7E2-F058-A146-8EDB-132AB3EE1435}"/>
    <hyperlink ref="B12" r:id="rId4" xr:uid="{65B7EFC5-6797-A94C-85A0-ADC1A63232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D82F-C49B-E645-9ED1-742B79A009E4}">
  <dimension ref="A1:C27"/>
  <sheetViews>
    <sheetView workbookViewId="0"/>
  </sheetViews>
  <sheetFormatPr baseColWidth="10" defaultRowHeight="15" x14ac:dyDescent="0.2"/>
  <cols>
    <col min="1" max="1" width="13" bestFit="1" customWidth="1"/>
    <col min="2" max="2" width="52" customWidth="1"/>
    <col min="3" max="3" width="32" customWidth="1"/>
  </cols>
  <sheetData>
    <row r="1" spans="1:3" ht="16" x14ac:dyDescent="0.2">
      <c r="A1" s="38" t="s">
        <v>28</v>
      </c>
      <c r="B1" s="39" t="s">
        <v>29</v>
      </c>
      <c r="C1" s="40" t="s">
        <v>35</v>
      </c>
    </row>
    <row r="2" spans="1:3" ht="16" x14ac:dyDescent="0.2">
      <c r="A2" s="38" t="s">
        <v>31</v>
      </c>
      <c r="B2" s="41" t="s">
        <v>27</v>
      </c>
      <c r="C2" s="42"/>
    </row>
    <row r="3" spans="1:3" ht="48" x14ac:dyDescent="0.2">
      <c r="A3" s="43" t="s">
        <v>30</v>
      </c>
      <c r="B3" s="37" t="s">
        <v>36</v>
      </c>
      <c r="C3" s="44" t="s">
        <v>37</v>
      </c>
    </row>
    <row r="4" spans="1:3" ht="16" x14ac:dyDescent="0.2">
      <c r="A4" s="45" t="s">
        <v>32</v>
      </c>
      <c r="B4" s="41" t="s">
        <v>26</v>
      </c>
      <c r="C4" s="42"/>
    </row>
    <row r="5" spans="1:3" ht="32" x14ac:dyDescent="0.2">
      <c r="A5" s="45" t="s">
        <v>33</v>
      </c>
      <c r="B5" s="36" t="s">
        <v>34</v>
      </c>
      <c r="C5" s="46" t="s">
        <v>38</v>
      </c>
    </row>
    <row r="6" spans="1:3" ht="16" x14ac:dyDescent="0.2">
      <c r="A6" s="45" t="s">
        <v>39</v>
      </c>
      <c r="B6" s="36" t="s">
        <v>40</v>
      </c>
      <c r="C6" s="46" t="s">
        <v>38</v>
      </c>
    </row>
    <row r="7" spans="1:3" ht="16" x14ac:dyDescent="0.2">
      <c r="A7" s="45" t="s">
        <v>41</v>
      </c>
      <c r="B7" s="37" t="s">
        <v>42</v>
      </c>
      <c r="C7" s="47" t="s">
        <v>38</v>
      </c>
    </row>
    <row r="8" spans="1:3" x14ac:dyDescent="0.2">
      <c r="A8" s="48" t="s">
        <v>43</v>
      </c>
    </row>
    <row r="9" spans="1:3" x14ac:dyDescent="0.2">
      <c r="B9" s="35"/>
    </row>
    <row r="10" spans="1:3" x14ac:dyDescent="0.2">
      <c r="A10" s="1" t="s">
        <v>23</v>
      </c>
      <c r="B10" s="35"/>
    </row>
    <row r="11" spans="1:3" x14ac:dyDescent="0.2">
      <c r="B11" s="35"/>
    </row>
    <row r="12" spans="1:3" x14ac:dyDescent="0.2">
      <c r="B12" s="35"/>
    </row>
    <row r="13" spans="1:3" x14ac:dyDescent="0.2">
      <c r="B13" s="35"/>
    </row>
    <row r="14" spans="1:3" x14ac:dyDescent="0.2">
      <c r="B14" s="35"/>
    </row>
    <row r="15" spans="1:3" x14ac:dyDescent="0.2">
      <c r="B15" s="35"/>
    </row>
    <row r="16" spans="1:3" x14ac:dyDescent="0.2">
      <c r="B16" s="35"/>
    </row>
    <row r="17" spans="2:2" x14ac:dyDescent="0.2">
      <c r="B17" s="35"/>
    </row>
    <row r="18" spans="2:2" x14ac:dyDescent="0.2">
      <c r="B18" s="35"/>
    </row>
    <row r="19" spans="2:2" x14ac:dyDescent="0.2">
      <c r="B19" s="35"/>
    </row>
    <row r="20" spans="2:2" x14ac:dyDescent="0.2">
      <c r="B20" s="35"/>
    </row>
    <row r="21" spans="2:2" x14ac:dyDescent="0.2">
      <c r="B21" s="35"/>
    </row>
    <row r="22" spans="2:2" x14ac:dyDescent="0.2">
      <c r="B22" s="35"/>
    </row>
    <row r="23" spans="2:2" x14ac:dyDescent="0.2">
      <c r="B23" s="35"/>
    </row>
    <row r="24" spans="2:2" x14ac:dyDescent="0.2">
      <c r="B24" s="35"/>
    </row>
    <row r="25" spans="2:2" x14ac:dyDescent="0.2">
      <c r="B25" s="35"/>
    </row>
    <row r="26" spans="2:2" x14ac:dyDescent="0.2">
      <c r="B26" s="35"/>
    </row>
    <row r="27" spans="2:2" x14ac:dyDescent="0.2">
      <c r="B27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Stratified_Data</vt:lpstr>
      <vt:lpstr>Stratified_Data_state</vt:lpstr>
      <vt:lpstr>Total_Data</vt:lpstr>
      <vt:lpstr>Comments</vt:lpstr>
      <vt:lpstr>Indicator definitions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2020-05-23T13:38:33Z</dcterms:created>
  <dcterms:modified xsi:type="dcterms:W3CDTF">2020-07-27T15:17:45Z</dcterms:modified>
</cp:coreProperties>
</file>