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pkasaie1_jh_edu/Documents/SHIELDR01/Simulation/code/jheem_analyses/applications/SHIELD/support/"/>
    </mc:Choice>
  </mc:AlternateContent>
  <xr:revisionPtr revIDLastSave="3" documentId="13_ncr:1_{BCACE2B1-1741-8647-8D5C-DFA06FD14771}" xr6:coauthVersionLast="47" xr6:coauthVersionMax="47" xr10:uidLastSave="{B5ADA892-FDDB-184A-B297-250B10E35406}"/>
  <bookViews>
    <workbookView xWindow="45020" yWindow="2580" windowWidth="23540" windowHeight="19100" xr2:uid="{A131ED06-4635-9A4E-899A-02CBF6C85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B9" i="1"/>
  <c r="B20" i="1" s="1"/>
  <c r="C10" i="1" l="1"/>
  <c r="C19" i="1"/>
  <c r="C24" i="1" s="1"/>
  <c r="C29" i="1" s="1"/>
  <c r="C18" i="1"/>
  <c r="C23" i="1" s="1"/>
  <c r="C28" i="1" s="1"/>
  <c r="C20" i="1"/>
  <c r="C25" i="1" s="1"/>
  <c r="C30" i="1" s="1"/>
  <c r="B19" i="1"/>
  <c r="B10" i="1"/>
  <c r="B18" i="1"/>
  <c r="B23" i="1" l="1"/>
  <c r="B28" i="1" s="1"/>
  <c r="D28" i="1" s="1"/>
  <c r="D32" i="1" s="1"/>
  <c r="B24" i="1"/>
  <c r="B29" i="1" s="1"/>
  <c r="D29" i="1" s="1"/>
  <c r="B25" i="1"/>
  <c r="B30" i="1" s="1"/>
  <c r="D30" i="1" s="1"/>
</calcChain>
</file>

<file path=xl/sharedStrings.xml><?xml version="1.0" encoding="utf-8"?>
<sst xmlns="http://schemas.openxmlformats.org/spreadsheetml/2006/main" count="26" uniqueCount="20">
  <si>
    <t>Total number of cases, 2007-2022</t>
  </si>
  <si>
    <t>Percent late/unknown duration, 2007-2019</t>
  </si>
  <si>
    <t>Number of late/unknown duration cases, 2007-2022</t>
  </si>
  <si>
    <t>Number of early syphilis cases (primary/secondary), 2007-2022</t>
  </si>
  <si>
    <t>Percent of late/unknown duration with RPR 1:32+ (recent infection)</t>
  </si>
  <si>
    <t>2007-2010</t>
  </si>
  <si>
    <t>2011-2020</t>
  </si>
  <si>
    <t>2021-2022</t>
  </si>
  <si>
    <t>Number of late/unknown duration with asymptomatic recent infection</t>
  </si>
  <si>
    <t>Using 2007-2010 estimate</t>
  </si>
  <si>
    <t>Using 2011-2020 estimate</t>
  </si>
  <si>
    <t>Using 2021-2022 estimate</t>
  </si>
  <si>
    <t>Total number of recent infections (ps + asymptomatic recent infection)</t>
  </si>
  <si>
    <t>% symptomatic (ps / total recent)</t>
  </si>
  <si>
    <t>Women</t>
  </si>
  <si>
    <t>MSM</t>
  </si>
  <si>
    <t>Ratio</t>
  </si>
  <si>
    <t>Weighted mean</t>
  </si>
  <si>
    <t xml:space="preserve">The Syphilis Epidemic Among Heterosexuals Is Accelerating: Evidence From King County, Washington </t>
  </si>
  <si>
    <t>https://academic.oup.com/ofid/article/10/10/ofad481/7281641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</si>
</sst>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quotePrefix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C3377-4C89-EA42-83E9-20311698DE0F}">
  <dimension ref="A1:D32"/>
  <sheetViews>
    <sheetView tabSelected="1" zoomScale="120" zoomScaleNormal="120" workbookViewId="0">
      <selection activeCell="A5" sqref="A5"/>
    </sheetView>
  </sheetViews>
  <sheetFormatPr baseColWidth="10" defaultRowHeight="16" x14ac:dyDescent="0.2"/>
  <cols>
    <col min="1" max="1" width="58.33203125" bestFit="1" customWidth="1"/>
  </cols>
  <sheetData>
    <row r="1" spans="1:3" x14ac:dyDescent="0.2">
      <c r="A1" t="s">
        <v>18</v>
      </c>
    </row>
    <row r="2" spans="1:3" x14ac:dyDescent="0.2">
      <c r="A2" t="s">
        <v>19</v>
      </c>
    </row>
    <row r="6" spans="1:3" x14ac:dyDescent="0.2">
      <c r="B6" t="s">
        <v>14</v>
      </c>
      <c r="C6" t="s">
        <v>15</v>
      </c>
    </row>
    <row r="7" spans="1:3" x14ac:dyDescent="0.2">
      <c r="A7" t="s">
        <v>0</v>
      </c>
      <c r="B7">
        <v>1215</v>
      </c>
      <c r="C7" s="5">
        <v>1215</v>
      </c>
    </row>
    <row r="8" spans="1:3" x14ac:dyDescent="0.2">
      <c r="A8" t="s">
        <v>1</v>
      </c>
      <c r="B8">
        <v>0.76</v>
      </c>
      <c r="C8">
        <f>1-0.84</f>
        <v>0.16000000000000003</v>
      </c>
    </row>
    <row r="9" spans="1:3" x14ac:dyDescent="0.2">
      <c r="A9" t="s">
        <v>2</v>
      </c>
      <c r="B9" s="1">
        <f>B8*B7</f>
        <v>923.4</v>
      </c>
      <c r="C9" s="1">
        <f>C8*C7</f>
        <v>194.40000000000003</v>
      </c>
    </row>
    <row r="10" spans="1:3" x14ac:dyDescent="0.2">
      <c r="A10" t="s">
        <v>3</v>
      </c>
      <c r="B10" s="1">
        <f>B7-B9</f>
        <v>291.60000000000002</v>
      </c>
      <c r="C10" s="1">
        <f>C7-C9</f>
        <v>1020.5999999999999</v>
      </c>
    </row>
    <row r="12" spans="1:3" x14ac:dyDescent="0.2">
      <c r="A12" t="s">
        <v>4</v>
      </c>
    </row>
    <row r="13" spans="1:3" x14ac:dyDescent="0.2">
      <c r="A13" s="2" t="s">
        <v>5</v>
      </c>
      <c r="B13">
        <v>0.05</v>
      </c>
      <c r="C13">
        <v>0.51</v>
      </c>
    </row>
    <row r="14" spans="1:3" x14ac:dyDescent="0.2">
      <c r="A14" s="2" t="s">
        <v>6</v>
      </c>
      <c r="B14">
        <v>0.26</v>
      </c>
      <c r="C14">
        <v>0.64</v>
      </c>
    </row>
    <row r="15" spans="1:3" x14ac:dyDescent="0.2">
      <c r="A15" s="2" t="s">
        <v>7</v>
      </c>
      <c r="B15">
        <v>0.54</v>
      </c>
      <c r="C15">
        <v>0.67</v>
      </c>
    </row>
    <row r="17" spans="1:4" x14ac:dyDescent="0.2">
      <c r="A17" t="s">
        <v>8</v>
      </c>
    </row>
    <row r="18" spans="1:4" x14ac:dyDescent="0.2">
      <c r="A18" s="2" t="s">
        <v>9</v>
      </c>
      <c r="B18" s="1">
        <f>B13*$B$9</f>
        <v>46.17</v>
      </c>
      <c r="C18" s="1">
        <f>C13*$C$9</f>
        <v>99.14400000000002</v>
      </c>
    </row>
    <row r="19" spans="1:4" x14ac:dyDescent="0.2">
      <c r="A19" s="2" t="s">
        <v>10</v>
      </c>
      <c r="B19" s="1">
        <f t="shared" ref="B19:B20" si="0">B14*$B$9</f>
        <v>240.084</v>
      </c>
      <c r="C19" s="1">
        <f>C14*$C$9</f>
        <v>124.41600000000003</v>
      </c>
    </row>
    <row r="20" spans="1:4" x14ac:dyDescent="0.2">
      <c r="A20" s="2" t="s">
        <v>11</v>
      </c>
      <c r="B20" s="1">
        <f t="shared" si="0"/>
        <v>498.63600000000002</v>
      </c>
      <c r="C20" s="1">
        <f>C15*$C$9</f>
        <v>130.24800000000002</v>
      </c>
    </row>
    <row r="22" spans="1:4" x14ac:dyDescent="0.2">
      <c r="A22" t="s">
        <v>12</v>
      </c>
    </row>
    <row r="23" spans="1:4" x14ac:dyDescent="0.2">
      <c r="A23" s="2" t="s">
        <v>9</v>
      </c>
      <c r="B23" s="1">
        <f>$B$10+B18</f>
        <v>337.77000000000004</v>
      </c>
      <c r="C23" s="1">
        <f>$C$10+C18</f>
        <v>1119.7439999999999</v>
      </c>
    </row>
    <row r="24" spans="1:4" x14ac:dyDescent="0.2">
      <c r="A24" s="2" t="s">
        <v>10</v>
      </c>
      <c r="B24" s="1">
        <f>$B$10+B19</f>
        <v>531.68399999999997</v>
      </c>
      <c r="C24" s="1">
        <f>$C$10+C19</f>
        <v>1145.0159999999998</v>
      </c>
    </row>
    <row r="25" spans="1:4" x14ac:dyDescent="0.2">
      <c r="A25" s="2" t="s">
        <v>11</v>
      </c>
      <c r="B25" s="1">
        <f>$B$10+B20</f>
        <v>790.2360000000001</v>
      </c>
      <c r="C25" s="1">
        <f>$C$10+C20</f>
        <v>1150.848</v>
      </c>
    </row>
    <row r="27" spans="1:4" x14ac:dyDescent="0.2">
      <c r="A27" t="s">
        <v>13</v>
      </c>
      <c r="D27" t="s">
        <v>16</v>
      </c>
    </row>
    <row r="28" spans="1:4" x14ac:dyDescent="0.2">
      <c r="A28" s="2" t="s">
        <v>9</v>
      </c>
      <c r="B28" s="3">
        <f>$B$10/B23</f>
        <v>0.86330935251798557</v>
      </c>
      <c r="C28" s="3">
        <f>$C$10/C23</f>
        <v>0.91145833333333337</v>
      </c>
      <c r="D28" s="3">
        <f>B28/C28</f>
        <v>0.94717368961973269</v>
      </c>
    </row>
    <row r="29" spans="1:4" x14ac:dyDescent="0.2">
      <c r="A29" s="2" t="s">
        <v>10</v>
      </c>
      <c r="B29" s="3">
        <f>$B$10/B24</f>
        <v>0.54844606946983554</v>
      </c>
      <c r="C29" s="3">
        <f>$C$10/C24</f>
        <v>0.89134125636672334</v>
      </c>
      <c r="D29" s="4">
        <f t="shared" ref="D29:D30" si="1">B29/C29</f>
        <v>0.61530425698615832</v>
      </c>
    </row>
    <row r="30" spans="1:4" x14ac:dyDescent="0.2">
      <c r="A30" s="2" t="s">
        <v>11</v>
      </c>
      <c r="B30" s="3">
        <f t="shared" ref="B30" si="2">$B$10/B25</f>
        <v>0.36900369003690037</v>
      </c>
      <c r="C30" s="3">
        <f>$C$10/C25</f>
        <v>0.88682432432432423</v>
      </c>
      <c r="D30" s="3">
        <f t="shared" si="1"/>
        <v>0.41609558952732389</v>
      </c>
    </row>
    <row r="32" spans="1:4" x14ac:dyDescent="0.2">
      <c r="C32" t="s">
        <v>17</v>
      </c>
      <c r="D32" s="6">
        <f>((2010-2007+1)*D28+(2020-2011+1)*D29+(2022-2021+1)*D30)/(2022-2007+1)</f>
        <v>0.67337053171219763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Schnure</dc:creator>
  <cp:lastModifiedBy>Parastu Kasaie</cp:lastModifiedBy>
  <dcterms:created xsi:type="dcterms:W3CDTF">2025-04-02T17:44:18Z</dcterms:created>
  <dcterms:modified xsi:type="dcterms:W3CDTF">2025-04-03T13:34:33Z</dcterms:modified>
</cp:coreProperties>
</file>