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https://livejohnshopkins-my.sharepoint.com/personal/pkasaie1_jh_edu/Documents/SHIELDR01/Simulation/code/jheem_analyses/applications/SHIELD/support/"/>
    </mc:Choice>
  </mc:AlternateContent>
  <xr:revisionPtr revIDLastSave="15" documentId="8_{B3072B77-8F0F-2842-9A51-5929F5064928}" xr6:coauthVersionLast="47" xr6:coauthVersionMax="47" xr10:uidLastSave="{1D91E798-2D1D-6742-9DF6-042295D4B653}"/>
  <bookViews>
    <workbookView xWindow="340" yWindow="720" windowWidth="37540" windowHeight="17440" xr2:uid="{B47A3F01-3C2A-774F-B5A4-9BB5BDC5E9A9}"/>
  </bookViews>
  <sheets>
    <sheet name="summary" sheetId="3" r:id="rId1"/>
    <sheet name="Full Appendix" sheetId="4" r:id="rId2"/>
    <sheet name="Syphilis Appendix" sheetId="5" r:id="rId3"/>
  </sheets>
  <definedNames>
    <definedName name="_xlnm._FilterDatabase" localSheetId="1" hidden="1">'Full Appendix'!$A$1:$O$95</definedName>
    <definedName name="_xlnm._FilterDatabase" localSheetId="2" hidden="1">'Syphilis Appendix'!$A$1:$M$21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3" l="1"/>
  <c r="B60" i="3"/>
  <c r="B59" i="3"/>
  <c r="C63" i="3"/>
  <c r="D63" i="3"/>
  <c r="E63" i="3"/>
  <c r="F63" i="3"/>
  <c r="C64" i="3"/>
  <c r="D64" i="3"/>
  <c r="E64" i="3"/>
  <c r="F64" i="3"/>
  <c r="I21" i="3"/>
  <c r="C21" i="3"/>
  <c r="D21" i="3"/>
  <c r="E21" i="3"/>
  <c r="F21" i="3"/>
  <c r="G21" i="3"/>
  <c r="H21" i="3"/>
  <c r="B21" i="3"/>
  <c r="L26" i="5"/>
  <c r="L25" i="5"/>
  <c r="L24" i="5"/>
  <c r="B81" i="3"/>
  <c r="B79" i="3"/>
  <c r="B82" i="3" s="1"/>
  <c r="B72" i="3"/>
  <c r="B43" i="3"/>
  <c r="B42" i="3"/>
  <c r="I23" i="3"/>
  <c r="H23" i="3"/>
  <c r="H24" i="3" s="1"/>
  <c r="G23" i="3"/>
  <c r="F23" i="3"/>
  <c r="E23" i="3"/>
  <c r="E24" i="3" s="1"/>
  <c r="D23" i="3"/>
  <c r="D24" i="3" s="1"/>
  <c r="C23" i="3"/>
  <c r="C24" i="3" s="1"/>
  <c r="I22" i="3"/>
  <c r="H22" i="3"/>
  <c r="G22" i="3"/>
  <c r="F22" i="3"/>
  <c r="E22" i="3"/>
  <c r="D22" i="3"/>
  <c r="C22" i="3"/>
  <c r="B23" i="3"/>
  <c r="B24" i="3" s="1"/>
  <c r="B22" i="3"/>
  <c r="I20" i="3"/>
  <c r="H20" i="3"/>
  <c r="G20" i="3"/>
  <c r="F20" i="3"/>
  <c r="E20" i="3"/>
  <c r="D20" i="3"/>
  <c r="C20" i="3"/>
  <c r="B20" i="3"/>
  <c r="G24" i="3" l="1"/>
  <c r="F24" i="3"/>
  <c r="I24" i="3"/>
  <c r="B64" i="3"/>
  <c r="B63" i="3"/>
</calcChain>
</file>

<file path=xl/sharedStrings.xml><?xml version="1.0" encoding="utf-8"?>
<sst xmlns="http://schemas.openxmlformats.org/spreadsheetml/2006/main" count="650" uniqueCount="391">
  <si>
    <r>
      <t>We reviewed data from early syphilis cases reported during the</t>
    </r>
    <r>
      <rPr>
        <b/>
        <sz val="11"/>
        <color rgb="FF333333"/>
        <rFont val="Arial"/>
        <family val="2"/>
      </rPr>
      <t xml:space="preserve"> 2015–2017</t>
    </r>
    <r>
      <rPr>
        <sz val="11"/>
        <color rgb="FF333333"/>
        <rFont val="Arial"/>
        <family val="2"/>
      </rPr>
      <t xml:space="preserve"> period in 7 jurisdictions.</t>
    </r>
  </si>
  <si>
    <t>Total patients extracted from Table 1:</t>
  </si>
  <si>
    <t>https://journals.lww.com/stdjournal/fulltext/2020/12000/unnamed_partners_from_syphilis_partner_services.4.aspx</t>
  </si>
  <si>
    <t>Partner's info extracted from Tables 1&amp;2:</t>
  </si>
  <si>
    <t>https://journals.lww.com/stdjournal/fulltext/2022/02000/effectiveness_of_syphilis_partner_notification.11.aspx</t>
  </si>
  <si>
    <t>Partner Disposition</t>
  </si>
  <si>
    <t>All Sites</t>
  </si>
  <si>
    <t>Florida</t>
  </si>
  <si>
    <t>Louisiana</t>
  </si>
  <si>
    <t>Michigan</t>
  </si>
  <si>
    <t>North Carolina</t>
  </si>
  <si>
    <t>Virginia</t>
  </si>
  <si>
    <t>New York City</t>
  </si>
  <si>
    <t>San Francisc</t>
  </si>
  <si>
    <t>Reported patients (not all are interviewed)</t>
  </si>
  <si>
    <t>Total interviewed</t>
  </si>
  <si>
    <t>Named partners with enough locating information for DIS to initiate partner services</t>
  </si>
  <si>
    <t>Infected, brought to treatment (Disposition C)</t>
  </si>
  <si>
    <t>***Corrected: Total treated 0–90 d after patient interview†</t>
  </si>
  <si>
    <t>Infected, not treated (Disposition D)</t>
  </si>
  <si>
    <t>Previously treated for this infection (Disposition E)</t>
  </si>
  <si>
    <t>Preventive treatment (Disposition A)</t>
  </si>
  <si>
    <t>Not infected (Disposition F)</t>
  </si>
  <si>
    <t>Unable to locate (Disposition H)</t>
  </si>
  <si>
    <t>Other</t>
  </si>
  <si>
    <t>Missing</t>
  </si>
  <si>
    <t>Proportion of index cases interviewed</t>
  </si>
  <si>
    <t xml:space="preserve">proportion of those who were tested and were infected </t>
  </si>
  <si>
    <t>CT Yield diagnosed/treated per index case interviewed</t>
  </si>
  <si>
    <t>CT Yield emperic treatment per index</t>
  </si>
  <si>
    <t xml:space="preserve">estimated emperical treatments that are truly infected: </t>
  </si>
  <si>
    <t xml:space="preserve">% index cases interviewed: </t>
  </si>
  <si>
    <t>80% (50-98%)</t>
  </si>
  <si>
    <t>number of new diagnosis/treatment among partners per index case</t>
  </si>
  <si>
    <t>0.1 (0.05, 0.166)</t>
  </si>
  <si>
    <t>number emperical treatment among partners per index case that are truly infected</t>
  </si>
  <si>
    <t>0.1 (0.04,  0.19)</t>
  </si>
  <si>
    <t xml:space="preserve">Retrospective review of North Carolina 2015 syphilis investigations. Did not include the data on emperic treatments </t>
  </si>
  <si>
    <t>https://journals.lww.com/stdjournal/FullText/2017/08000/The_Number_of_Interviews_Needed_to_Yield_New.1.aspx</t>
  </si>
  <si>
    <t>Early syphilis cases (index)</t>
  </si>
  <si>
    <t>Index cases interviewd</t>
  </si>
  <si>
    <t>Contacted traced</t>
  </si>
  <si>
    <t>New syphilis cases diagnosed</t>
  </si>
  <si>
    <t>new diagnosis stages: primary secondary</t>
  </si>
  <si>
    <t>Most contacts with infectious syphilis were partners of index patients who also had infectious syphilis</t>
  </si>
  <si>
    <t>% interviewed</t>
  </si>
  <si>
    <t>CT Yield diagnosed/treated per index interviewed</t>
  </si>
  <si>
    <t xml:space="preserve">This was a more effective program </t>
  </si>
  <si>
    <t>We collected data on HIV PS procedures and outcomes in 2006 from health departments in US metropolitan areas with the highest number of cases of acquired immunodeficiency syndrome, gonorrhea, chlamydial infection, and primary and secondary syphilis, and compared our results with the data collected through a similar study carried out in 2001.</t>
  </si>
  <si>
    <t>https://journals.lww.com/stdjournal/fulltext/2010/08000/Increasing_Public_Health_Partner_Services_for.00001.aspx</t>
  </si>
  <si>
    <t xml:space="preserve"> In 2006, health departments interviewed 11,270 (43%) of the 26,185 persons with newly reported HIV, which was an increase from the 32% reported in 2001 (P &lt; 0.01)</t>
  </si>
  <si>
    <t>public health staff needed to interview 13.6 persons with HIV to identify one new case of infection; this number was unchanged from 2001 (13.8; P = 0.75).</t>
  </si>
  <si>
    <t xml:space="preserve">This study basically suggests that while coverage of contact tracing for HIV increased over time, the Yield for new diagnosis was unchanged </t>
  </si>
  <si>
    <t>We examined index case characteristics and PN metrics from syphilis case management records of 4 sexually transmitted disease control programs—New York City, Philadelphia, Texas, and Virginia. They only report partners "infected, brought to treatment" and not emperic treatments</t>
  </si>
  <si>
    <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t>
  </si>
  <si>
    <t>Total</t>
  </si>
  <si>
    <t>NYC</t>
  </si>
  <si>
    <t>Philadelphia</t>
  </si>
  <si>
    <t>Texas</t>
  </si>
  <si>
    <t># index cases</t>
  </si>
  <si>
    <t># index cases pursued</t>
  </si>
  <si>
    <t>#index cases with &gt;=1 partners brought to treatment *</t>
  </si>
  <si>
    <t>* They don’t report the total contacts diagnosed/treated, but mention that most infex cases had a single contacts, so we can use this as a proxy for total contacts infected/treated</t>
  </si>
  <si>
    <t>CT yield for diagnosis/treating new contacts per index who was pursued</t>
  </si>
  <si>
    <t xml:space="preserve">An evaluation of syphilis partner services among gay, bisexual, and other men who have sex with men with early syphilis in King County, WA. We compared PS outcomes among gay, bisexual, and other men who have sex with men (GBMSM) diagnosed with syphilis from May 2020-June 2021 for whom health department staff initiated PS efforts (PS group) and a randomly selected control group for whom no PS efforts were initiated. </t>
  </si>
  <si>
    <t>https://journals.lww.com/stdjournal/abstract/9900/an_evaluation_of_syphilis_partner_services_among.460.aspx?casa_token=6KTSrecyMP0AAAAA:RqtbUlWRtXwgiOAarWS-VmAzEOgF8vynb63hBUH14KdzjrbvumXcr13eJ5SIVGhsYtr2asC3rik4getGRxW6DCE</t>
  </si>
  <si>
    <t># index cases with early syphilis</t>
  </si>
  <si>
    <t xml:space="preserve">DIS started PS </t>
  </si>
  <si>
    <t>DIS didn’t start PS</t>
  </si>
  <si>
    <t>index cases interviewed</t>
  </si>
  <si>
    <t xml:space="preserve"> index cases reporting notifying at least one partner after diagnosis</t>
  </si>
  <si>
    <t>index cases reporting at least one partner was tested OR treated</t>
  </si>
  <si>
    <t>index cases reporting at least one partner was diagnosed with syphilis</t>
  </si>
  <si>
    <t>Number of sex partners treated (mean, range)</t>
  </si>
  <si>
    <t>1.1 (0-8)</t>
  </si>
  <si>
    <t>#partners infected/treated</t>
  </si>
  <si>
    <t>%index cases interviewed</t>
  </si>
  <si>
    <t>CT Yield infected/treated per index cases interviewed</t>
  </si>
  <si>
    <t>Case-Finding Effectiveness of Partner Notification and Cluster Investigation for Sexually Transmitted Diseases/HIV: Literature review and quantitative summary. 2005</t>
  </si>
  <si>
    <t>https://journals.lww.com/stdjournal/fulltext/2005/02000/Emphasizing_Infectious_Syphilis_Partner.00003.aspx?casa_token=IOfhy186jzoAAAAA:XIUKYYWcIA9C7rJK5V-g6FRas4iTYjhM3bX-kVJKW1ylDrjH3YSd0ZWZtUIOcQRTct3RZFmCKHQeRMukhIFoHcc</t>
  </si>
  <si>
    <t xml:space="preserve">Median % of contacts brought to treatment for syphilis </t>
  </si>
  <si>
    <t>0.22 (0.05 - 0.46)</t>
  </si>
  <si>
    <t>See the appendix for temporal trend</t>
  </si>
  <si>
    <t>This index equals the number of newly diagnosed cases found  (“brought to treatment”) in partners divided by the number of cases interviewed for PN.It indicates the mean number of newly diagnosed cases found from interviewing a case for PN</t>
  </si>
  <si>
    <r>
      <rPr>
        <sz val="12"/>
        <rFont val="Helvetica"/>
        <family val="2"/>
      </rPr>
      <t>Author</t>
    </r>
  </si>
  <si>
    <r>
      <rPr>
        <sz val="12"/>
        <rFont val="Helvetica"/>
        <family val="2"/>
      </rPr>
      <t>Location</t>
    </r>
  </si>
  <si>
    <r>
      <rPr>
        <sz val="12"/>
        <rFont val="Helvetica"/>
        <family val="2"/>
      </rPr>
      <t>Year(s)</t>
    </r>
  </si>
  <si>
    <t>Single Year</t>
  </si>
  <si>
    <r>
      <rPr>
        <sz val="12"/>
        <rFont val="Helvetica"/>
        <family val="2"/>
      </rPr>
      <t>Disease</t>
    </r>
  </si>
  <si>
    <r>
      <rPr>
        <sz val="12"/>
        <rFont val="Helvetica"/>
        <family val="2"/>
      </rPr>
      <t>Number of cases interviewed</t>
    </r>
    <r>
      <rPr>
        <vertAlign val="superscript"/>
        <sz val="12"/>
        <rFont val="Helvetica"/>
        <family val="2"/>
      </rPr>
      <t>a</t>
    </r>
  </si>
  <si>
    <r>
      <rPr>
        <sz val="12"/>
        <rFont val="Helvetica"/>
        <family val="2"/>
      </rPr>
      <t>Brought-to- treatment index</t>
    </r>
  </si>
  <si>
    <r>
      <rPr>
        <sz val="12"/>
        <rFont val="Helvetica"/>
        <family val="2"/>
      </rPr>
      <t>% of elicited who are new cases</t>
    </r>
    <r>
      <rPr>
        <vertAlign val="superscript"/>
        <sz val="12"/>
        <rFont val="Helvetica"/>
        <family val="2"/>
      </rPr>
      <t>b</t>
    </r>
  </si>
  <si>
    <r>
      <rPr>
        <sz val="12"/>
        <rFont val="Helvetica"/>
        <family val="2"/>
      </rPr>
      <t>Brewer et al. (unpublished data)</t>
    </r>
  </si>
  <si>
    <r>
      <rPr>
        <sz val="12"/>
        <rFont val="Helvetica"/>
        <family val="2"/>
      </rPr>
      <t>King County, WA</t>
    </r>
  </si>
  <si>
    <r>
      <rPr>
        <sz val="12"/>
        <rFont val="Helvetica"/>
        <family val="2"/>
      </rPr>
      <t xml:space="preserve">1998-
</t>
    </r>
    <r>
      <rPr>
        <sz val="12"/>
        <rFont val="Helvetica"/>
        <family val="2"/>
      </rPr>
      <t>2003</t>
    </r>
  </si>
  <si>
    <r>
      <rPr>
        <sz val="12"/>
        <rFont val="Helvetica"/>
        <family val="2"/>
      </rPr>
      <t>Early syphilis</t>
    </r>
  </si>
  <si>
    <r>
      <rPr>
        <sz val="12"/>
        <rFont val="Helvetica"/>
        <family val="2"/>
      </rPr>
      <t>271 (88% MSM)</t>
    </r>
  </si>
  <si>
    <r>
      <rPr>
        <sz val="12"/>
        <rFont val="Helvetica"/>
        <family val="2"/>
      </rPr>
      <t>---</t>
    </r>
  </si>
  <si>
    <r>
      <rPr>
        <sz val="12"/>
        <rFont val="Helvetica"/>
        <family val="2"/>
      </rPr>
      <t>Chen et al. (2002)</t>
    </r>
  </si>
  <si>
    <r>
      <rPr>
        <sz val="12"/>
        <rFont val="Helvetica"/>
        <family val="2"/>
      </rPr>
      <t>Los Angles County, CA</t>
    </r>
  </si>
  <si>
    <r>
      <rPr>
        <sz val="12"/>
        <rFont val="Helvetica"/>
        <family val="2"/>
      </rPr>
      <t xml:space="preserve">1999-
</t>
    </r>
    <r>
      <rPr>
        <sz val="12"/>
        <rFont val="Helvetica"/>
        <family val="2"/>
      </rPr>
      <t>2000</t>
    </r>
  </si>
  <si>
    <r>
      <rPr>
        <sz val="12"/>
        <rFont val="Helvetica"/>
        <family val="2"/>
      </rPr>
      <t>87 MSM</t>
    </r>
  </si>
  <si>
    <r>
      <rPr>
        <sz val="12"/>
        <rFont val="Helvetica"/>
        <family val="2"/>
      </rPr>
      <t xml:space="preserve">Engelgau et al. </t>
    </r>
    <r>
      <rPr>
        <vertAlign val="superscript"/>
        <sz val="12"/>
        <rFont val="Helvetica"/>
        <family val="2"/>
      </rPr>
      <t>73,</t>
    </r>
    <r>
      <rPr>
        <sz val="12"/>
        <rFont val="Helvetica"/>
        <family val="2"/>
      </rPr>
      <t xml:space="preserve"> </t>
    </r>
    <r>
      <rPr>
        <vertAlign val="superscript"/>
        <sz val="12"/>
        <rFont val="Helvetica"/>
        <family val="2"/>
      </rPr>
      <t>74</t>
    </r>
  </si>
  <si>
    <r>
      <rPr>
        <sz val="12"/>
        <rFont val="Helvetica"/>
        <family val="2"/>
      </rPr>
      <t>Montgomery County, AL</t>
    </r>
  </si>
  <si>
    <r>
      <rPr>
        <sz val="12"/>
        <rFont val="Helvetica"/>
        <family val="2"/>
      </rPr>
      <t>373 (4% MSM)</t>
    </r>
  </si>
  <si>
    <r>
      <rPr>
        <sz val="12"/>
        <rFont val="Helvetica"/>
        <family val="2"/>
      </rPr>
      <t xml:space="preserve">Gunn &amp; Harper </t>
    </r>
    <r>
      <rPr>
        <vertAlign val="superscript"/>
        <sz val="12"/>
        <rFont val="Helvetica"/>
        <family val="2"/>
      </rPr>
      <t>24</t>
    </r>
  </si>
  <si>
    <r>
      <rPr>
        <sz val="12"/>
        <rFont val="Helvetica"/>
        <family val="2"/>
      </rPr>
      <t>San Diego County, CA</t>
    </r>
  </si>
  <si>
    <r>
      <rPr>
        <sz val="12"/>
        <rFont val="Helvetica"/>
        <family val="2"/>
      </rPr>
      <t>1994-95</t>
    </r>
  </si>
  <si>
    <r>
      <rPr>
        <sz val="12"/>
        <rFont val="Helvetica"/>
        <family val="2"/>
      </rPr>
      <t>Early latent syphilis</t>
    </r>
  </si>
  <si>
    <r>
      <rPr>
        <sz val="12"/>
        <rFont val="Helvetica"/>
        <family val="2"/>
      </rPr>
      <t xml:space="preserve">Jayaraman et al. </t>
    </r>
    <r>
      <rPr>
        <vertAlign val="superscript"/>
        <sz val="12"/>
        <rFont val="Helvetica"/>
        <family val="2"/>
      </rPr>
      <t>49</t>
    </r>
  </si>
  <si>
    <r>
      <rPr>
        <sz val="12"/>
        <rFont val="Helvetica"/>
        <family val="2"/>
      </rPr>
      <t>Calgary, Canada</t>
    </r>
  </si>
  <si>
    <r>
      <rPr>
        <sz val="12"/>
        <rFont val="Helvetica"/>
        <family val="2"/>
      </rPr>
      <t>2000-02</t>
    </r>
  </si>
  <si>
    <r>
      <rPr>
        <sz val="12"/>
        <rFont val="Helvetica"/>
        <family val="2"/>
      </rPr>
      <t>14 MSM</t>
    </r>
  </si>
  <si>
    <r>
      <rPr>
        <sz val="12"/>
        <rFont val="Helvetica"/>
        <family val="2"/>
      </rPr>
      <t xml:space="preserve">17
</t>
    </r>
    <r>
      <rPr>
        <sz val="12"/>
        <rFont val="Helvetica"/>
        <family val="2"/>
      </rPr>
      <t>heterosexual cases</t>
    </r>
  </si>
  <si>
    <r>
      <rPr>
        <sz val="12"/>
        <rFont val="Helvetica"/>
        <family val="2"/>
      </rPr>
      <t xml:space="preserve">Kohl et al. </t>
    </r>
    <r>
      <rPr>
        <vertAlign val="superscript"/>
        <sz val="12"/>
        <rFont val="Helvetica"/>
        <family val="2"/>
      </rPr>
      <t>17c</t>
    </r>
  </si>
  <si>
    <r>
      <rPr>
        <sz val="12"/>
        <rFont val="Helvetica"/>
        <family val="2"/>
      </rPr>
      <t>Louisiana</t>
    </r>
  </si>
  <si>
    <r>
      <rPr>
        <sz val="12"/>
        <rFont val="Helvetica"/>
        <family val="2"/>
      </rPr>
      <t>1993-96</t>
    </r>
  </si>
  <si>
    <r>
      <rPr>
        <sz val="12"/>
        <rFont val="Helvetica"/>
        <family val="2"/>
      </rPr>
      <t>5,732 males</t>
    </r>
  </si>
  <si>
    <r>
      <rPr>
        <sz val="12"/>
        <rFont val="Helvetica"/>
        <family val="2"/>
      </rPr>
      <t xml:space="preserve">7,182
</t>
    </r>
    <r>
      <rPr>
        <sz val="12"/>
        <rFont val="Helvetica"/>
        <family val="2"/>
      </rPr>
      <t>females</t>
    </r>
  </si>
  <si>
    <r>
      <rPr>
        <sz val="12"/>
        <rFont val="Helvetica"/>
        <family val="2"/>
      </rPr>
      <t>1,782 primary cases</t>
    </r>
  </si>
  <si>
    <r>
      <rPr>
        <sz val="12"/>
        <rFont val="Helvetica"/>
        <family val="2"/>
      </rPr>
      <t xml:space="preserve">3,765
</t>
    </r>
    <r>
      <rPr>
        <sz val="12"/>
        <rFont val="Helvetica"/>
        <family val="2"/>
      </rPr>
      <t>secondary cases</t>
    </r>
  </si>
  <si>
    <r>
      <rPr>
        <sz val="12"/>
        <rFont val="Helvetica"/>
        <family val="2"/>
      </rPr>
      <t>7,360 early latent cases</t>
    </r>
  </si>
  <si>
    <r>
      <rPr>
        <sz val="12"/>
        <rFont val="Helvetica"/>
        <family val="2"/>
      </rPr>
      <t xml:space="preserve">Merino &amp; Richards </t>
    </r>
    <r>
      <rPr>
        <vertAlign val="superscript"/>
        <sz val="12"/>
        <rFont val="Helvetica"/>
        <family val="2"/>
      </rPr>
      <t>50</t>
    </r>
  </si>
  <si>
    <r>
      <rPr>
        <sz val="12"/>
        <rFont val="Helvetica"/>
        <family val="2"/>
      </rPr>
      <t>Los Angeles County, CA</t>
    </r>
  </si>
  <si>
    <r>
      <rPr>
        <sz val="12"/>
        <rFont val="Helvetica"/>
        <family val="2"/>
      </rPr>
      <t>Primary and secondary syphilis</t>
    </r>
  </si>
  <si>
    <r>
      <rPr>
        <sz val="12"/>
        <rFont val="Helvetica"/>
        <family val="2"/>
      </rPr>
      <t xml:space="preserve">Oxman &amp; Doyle </t>
    </r>
    <r>
      <rPr>
        <vertAlign val="superscript"/>
        <sz val="12"/>
        <rFont val="Helvetica"/>
        <family val="2"/>
      </rPr>
      <t>99</t>
    </r>
  </si>
  <si>
    <r>
      <rPr>
        <sz val="12"/>
        <rFont val="Helvetica"/>
        <family val="2"/>
      </rPr>
      <t>Portland, OR</t>
    </r>
  </si>
  <si>
    <r>
      <rPr>
        <sz val="12"/>
        <rFont val="Helvetica"/>
        <family val="2"/>
      </rPr>
      <t>1989-92</t>
    </r>
  </si>
  <si>
    <r>
      <rPr>
        <sz val="12"/>
        <rFont val="Helvetica"/>
        <family val="2"/>
      </rPr>
      <t xml:space="preserve">Peterman et al. </t>
    </r>
    <r>
      <rPr>
        <vertAlign val="superscript"/>
        <sz val="12"/>
        <rFont val="Helvetica"/>
        <family val="2"/>
      </rPr>
      <t>100</t>
    </r>
  </si>
  <si>
    <r>
      <rPr>
        <sz val="12"/>
        <rFont val="Helvetica"/>
        <family val="2"/>
      </rPr>
      <t>Broward County, FL</t>
    </r>
  </si>
  <si>
    <r>
      <rPr>
        <sz val="12"/>
        <rFont val="Helvetica"/>
        <family val="2"/>
      </rPr>
      <t>1990-93</t>
    </r>
  </si>
  <si>
    <r>
      <rPr>
        <sz val="12"/>
        <rFont val="Helvetica"/>
        <family val="2"/>
      </rPr>
      <t xml:space="preserve">1,191 (14%
</t>
    </r>
    <r>
      <rPr>
        <sz val="12"/>
        <rFont val="Helvetica"/>
        <family val="2"/>
      </rPr>
      <t>MSM across sites)</t>
    </r>
  </si>
  <si>
    <r>
      <rPr>
        <sz val="12"/>
        <rFont val="Helvetica"/>
        <family val="2"/>
      </rPr>
      <t>Tampa, FL</t>
    </r>
  </si>
  <si>
    <r>
      <rPr>
        <sz val="12"/>
        <rFont val="Helvetica"/>
        <family val="2"/>
      </rPr>
      <t xml:space="preserve">569 (14%
</t>
    </r>
    <r>
      <rPr>
        <sz val="12"/>
        <rFont val="Helvetica"/>
        <family val="2"/>
      </rPr>
      <t>MSM across sites)</t>
    </r>
  </si>
  <si>
    <r>
      <rPr>
        <sz val="12"/>
        <rFont val="Helvetica"/>
        <family val="2"/>
      </rPr>
      <t>Paterson, NJ</t>
    </r>
  </si>
  <si>
    <r>
      <rPr>
        <sz val="12"/>
        <rFont val="Helvetica"/>
        <family val="2"/>
      </rPr>
      <t xml:space="preserve">206 (14%
</t>
    </r>
    <r>
      <rPr>
        <sz val="12"/>
        <rFont val="Helvetica"/>
        <family val="2"/>
      </rPr>
      <t>MSM across sites)</t>
    </r>
  </si>
  <si>
    <r>
      <rPr>
        <sz val="12"/>
        <rFont val="Helvetica"/>
        <family val="2"/>
      </rPr>
      <t xml:space="preserve">Poulton et al. </t>
    </r>
    <r>
      <rPr>
        <vertAlign val="superscript"/>
        <sz val="12"/>
        <rFont val="Helvetica"/>
        <family val="2"/>
      </rPr>
      <t>101</t>
    </r>
  </si>
  <si>
    <r>
      <rPr>
        <sz val="12"/>
        <rFont val="Helvetica"/>
        <family val="2"/>
      </rPr>
      <t>Brighton, UK</t>
    </r>
  </si>
  <si>
    <r>
      <rPr>
        <sz val="12"/>
        <rFont val="Helvetica"/>
        <family val="2"/>
      </rPr>
      <t xml:space="preserve">1999-
</t>
    </r>
    <r>
      <rPr>
        <sz val="12"/>
        <rFont val="Helvetica"/>
        <family val="2"/>
      </rPr>
      <t>2001</t>
    </r>
  </si>
  <si>
    <r>
      <rPr>
        <sz val="12"/>
        <rFont val="Helvetica"/>
        <family val="2"/>
      </rPr>
      <t>30 (93% MSM)</t>
    </r>
  </si>
  <si>
    <r>
      <rPr>
        <sz val="12"/>
        <rFont val="Helvetica"/>
        <family val="2"/>
      </rPr>
      <t xml:space="preserve">Romanowski et al. </t>
    </r>
    <r>
      <rPr>
        <vertAlign val="superscript"/>
        <sz val="12"/>
        <rFont val="Helvetica"/>
        <family val="2"/>
      </rPr>
      <t>102</t>
    </r>
  </si>
  <si>
    <r>
      <rPr>
        <sz val="12"/>
        <rFont val="Helvetica"/>
        <family val="2"/>
      </rPr>
      <t>Alberta, Canada</t>
    </r>
  </si>
  <si>
    <r>
      <rPr>
        <sz val="12"/>
        <rFont val="Helvetica"/>
        <family val="2"/>
      </rPr>
      <t>1981-87</t>
    </r>
  </si>
  <si>
    <r>
      <rPr>
        <sz val="12"/>
        <rFont val="Helvetica"/>
        <family val="2"/>
      </rPr>
      <t xml:space="preserve">1,089 (17%
</t>
    </r>
    <r>
      <rPr>
        <sz val="12"/>
        <rFont val="Helvetica"/>
        <family val="2"/>
      </rPr>
      <t>MSM)</t>
    </r>
  </si>
  <si>
    <r>
      <rPr>
        <sz val="12"/>
        <rFont val="Helvetica"/>
        <family val="2"/>
      </rPr>
      <t xml:space="preserve">Rothenberg et al. </t>
    </r>
    <r>
      <rPr>
        <vertAlign val="superscript"/>
        <sz val="12"/>
        <rFont val="Helvetica"/>
        <family val="2"/>
      </rPr>
      <t>77</t>
    </r>
  </si>
  <si>
    <r>
      <rPr>
        <sz val="12"/>
        <rFont val="Helvetica"/>
        <family val="2"/>
      </rPr>
      <t>Atlanta, GA</t>
    </r>
  </si>
  <si>
    <r>
      <rPr>
        <sz val="12"/>
        <rFont val="Helvetica"/>
        <family val="2"/>
      </rPr>
      <t xml:space="preserve">Schulte et al. </t>
    </r>
    <r>
      <rPr>
        <vertAlign val="superscript"/>
        <sz val="12"/>
        <rFont val="Helvetica"/>
        <family val="2"/>
      </rPr>
      <t>103</t>
    </r>
  </si>
  <si>
    <r>
      <rPr>
        <sz val="12"/>
        <rFont val="Helvetica"/>
        <family val="2"/>
      </rPr>
      <t>4 rural Texas towns</t>
    </r>
  </si>
  <si>
    <r>
      <rPr>
        <sz val="12"/>
        <rFont val="Helvetica"/>
        <family val="2"/>
      </rPr>
      <t>Cleveland</t>
    </r>
    <r>
      <rPr>
        <vertAlign val="superscript"/>
        <sz val="12"/>
        <rFont val="Helvetica"/>
        <family val="2"/>
      </rPr>
      <t>104</t>
    </r>
  </si>
  <si>
    <r>
      <rPr>
        <sz val="12"/>
        <rFont val="Helvetica"/>
        <family val="2"/>
      </rPr>
      <t>Dade County, FL</t>
    </r>
  </si>
  <si>
    <r>
      <rPr>
        <sz val="12"/>
        <rFont val="Helvetica"/>
        <family val="2"/>
      </rPr>
      <t>N/A</t>
    </r>
  </si>
  <si>
    <r>
      <rPr>
        <sz val="12"/>
        <rFont val="Helvetica"/>
        <family val="2"/>
      </rPr>
      <t>Gonorrhea</t>
    </r>
  </si>
  <si>
    <r>
      <rPr>
        <sz val="12"/>
        <rFont val="Helvetica"/>
        <family val="2"/>
      </rPr>
      <t>1,266 (patient referall, no partner elicit.)</t>
    </r>
  </si>
  <si>
    <r>
      <rPr>
        <sz val="12"/>
        <rFont val="Helvetica"/>
        <family val="2"/>
      </rPr>
      <t>632 (contract referral with partner elicit.)</t>
    </r>
  </si>
  <si>
    <r>
      <rPr>
        <sz val="12"/>
        <rFont val="Helvetica"/>
        <family val="2"/>
      </rPr>
      <t xml:space="preserve">Curran et al. </t>
    </r>
    <r>
      <rPr>
        <vertAlign val="superscript"/>
        <sz val="12"/>
        <rFont val="Helvetica"/>
        <family val="2"/>
      </rPr>
      <t>105</t>
    </r>
  </si>
  <si>
    <r>
      <rPr>
        <sz val="12"/>
        <rFont val="Helvetica"/>
        <family val="2"/>
      </rPr>
      <t>Columbus, OH</t>
    </r>
  </si>
  <si>
    <r>
      <rPr>
        <sz val="12"/>
        <rFont val="Helvetica"/>
        <family val="2"/>
      </rPr>
      <t>1978-79</t>
    </r>
  </si>
  <si>
    <r>
      <rPr>
        <sz val="12"/>
        <rFont val="Helvetica"/>
        <family val="2"/>
      </rPr>
      <t>333 females</t>
    </r>
  </si>
  <si>
    <r>
      <rPr>
        <sz val="12"/>
        <rFont val="Helvetica"/>
        <family val="2"/>
      </rPr>
      <t xml:space="preserve">David et al. </t>
    </r>
    <r>
      <rPr>
        <vertAlign val="superscript"/>
        <sz val="12"/>
        <rFont val="Helvetica"/>
        <family val="2"/>
      </rPr>
      <t>46</t>
    </r>
  </si>
  <si>
    <r>
      <rPr>
        <sz val="12"/>
        <rFont val="Helvetica"/>
        <family val="2"/>
      </rPr>
      <t>Coventry, United Kingdom</t>
    </r>
  </si>
  <si>
    <r>
      <rPr>
        <sz val="12"/>
        <rFont val="Helvetica"/>
        <family val="2"/>
      </rPr>
      <t>1991-94</t>
    </r>
  </si>
  <si>
    <r>
      <rPr>
        <sz val="12"/>
        <rFont val="Helvetica"/>
        <family val="2"/>
      </rPr>
      <t xml:space="preserve">201
</t>
    </r>
    <r>
      <rPr>
        <sz val="12"/>
        <rFont val="Helvetica"/>
        <family val="2"/>
      </rPr>
      <t>heterosexual males</t>
    </r>
  </si>
  <si>
    <r>
      <rPr>
        <sz val="12"/>
        <rFont val="Helvetica"/>
        <family val="2"/>
      </rPr>
      <t>167 females</t>
    </r>
  </si>
  <si>
    <r>
      <rPr>
        <sz val="12"/>
        <rFont val="Helvetica"/>
        <family val="2"/>
      </rPr>
      <t>36 MSM</t>
    </r>
  </si>
  <si>
    <r>
      <rPr>
        <sz val="12"/>
        <rFont val="Helvetica"/>
        <family val="2"/>
      </rPr>
      <t>Du et al.</t>
    </r>
    <r>
      <rPr>
        <vertAlign val="superscript"/>
        <sz val="12"/>
        <rFont val="Helvetica"/>
        <family val="2"/>
      </rPr>
      <t>72</t>
    </r>
  </si>
  <si>
    <r>
      <rPr>
        <sz val="12"/>
        <rFont val="Helvetica"/>
        <family val="2"/>
      </rPr>
      <t>New York state</t>
    </r>
  </si>
  <si>
    <r>
      <rPr>
        <sz val="12"/>
        <rFont val="Helvetica"/>
        <family val="2"/>
      </rPr>
      <t xml:space="preserve">1992-
</t>
    </r>
    <r>
      <rPr>
        <sz val="12"/>
        <rFont val="Helvetica"/>
        <family val="2"/>
      </rPr>
      <t>2002</t>
    </r>
  </si>
  <si>
    <r>
      <rPr>
        <sz val="12"/>
        <rFont val="Helvetica"/>
        <family val="2"/>
      </rPr>
      <t xml:space="preserve">EPCDHE </t>
    </r>
    <r>
      <rPr>
        <vertAlign val="superscript"/>
        <sz val="12"/>
        <rFont val="Helvetica"/>
        <family val="2"/>
      </rPr>
      <t>31</t>
    </r>
  </si>
  <si>
    <r>
      <rPr>
        <sz val="12"/>
        <rFont val="Helvetica"/>
        <family val="2"/>
      </rPr>
      <t>Colorado Springs, CO</t>
    </r>
  </si>
  <si>
    <r>
      <rPr>
        <sz val="12"/>
        <rFont val="Helvetica"/>
        <family val="2"/>
      </rPr>
      <t>1983-99</t>
    </r>
  </si>
  <si>
    <r>
      <rPr>
        <sz val="12"/>
        <rFont val="Helvetica"/>
        <family val="2"/>
      </rPr>
      <t xml:space="preserve">Judson &amp; Wolf </t>
    </r>
    <r>
      <rPr>
        <vertAlign val="superscript"/>
        <sz val="12"/>
        <rFont val="Helvetica"/>
        <family val="2"/>
      </rPr>
      <t>106</t>
    </r>
  </si>
  <si>
    <r>
      <rPr>
        <sz val="12"/>
        <rFont val="Helvetica"/>
        <family val="2"/>
      </rPr>
      <t>Denver, CO</t>
    </r>
  </si>
  <si>
    <r>
      <rPr>
        <sz val="12"/>
        <rFont val="Helvetica"/>
        <family val="2"/>
      </rPr>
      <t>3,451 males</t>
    </r>
  </si>
  <si>
    <r>
      <rPr>
        <sz val="12"/>
        <rFont val="Helvetica"/>
        <family val="2"/>
      </rPr>
      <t xml:space="preserve">1,704
</t>
    </r>
    <r>
      <rPr>
        <sz val="12"/>
        <rFont val="Helvetica"/>
        <family val="2"/>
      </rPr>
      <t>females</t>
    </r>
  </si>
  <si>
    <r>
      <rPr>
        <sz val="12"/>
        <rFont val="Helvetica"/>
        <family val="2"/>
      </rPr>
      <t xml:space="preserve">Katz et al. </t>
    </r>
    <r>
      <rPr>
        <vertAlign val="superscript"/>
        <sz val="12"/>
        <rFont val="Helvetica"/>
        <family val="2"/>
      </rPr>
      <t>107</t>
    </r>
  </si>
  <si>
    <r>
      <rPr>
        <sz val="12"/>
        <rFont val="Helvetica"/>
        <family val="2"/>
      </rPr>
      <t>Indianapolis, IN</t>
    </r>
  </si>
  <si>
    <r>
      <rPr>
        <sz val="12"/>
        <rFont val="Helvetica"/>
        <family val="2"/>
      </rPr>
      <t>1983-89</t>
    </r>
  </si>
  <si>
    <r>
      <rPr>
        <sz val="12"/>
        <rFont val="Helvetica"/>
        <family val="2"/>
      </rPr>
      <t>Gonorrhea and chlamydia</t>
    </r>
  </si>
  <si>
    <r>
      <rPr>
        <sz val="12"/>
        <rFont val="Helvetica"/>
        <family val="2"/>
      </rPr>
      <t xml:space="preserve">16,560
</t>
    </r>
    <r>
      <rPr>
        <sz val="12"/>
        <rFont val="Helvetica"/>
        <family val="2"/>
      </rPr>
      <t>heterosexual cases (55% gonorrhea)</t>
    </r>
  </si>
  <si>
    <r>
      <rPr>
        <sz val="12"/>
        <rFont val="Helvetica"/>
        <family val="2"/>
      </rPr>
      <t xml:space="preserve">Potterat &amp; Rothenberg </t>
    </r>
    <r>
      <rPr>
        <vertAlign val="superscript"/>
        <sz val="12"/>
        <rFont val="Helvetica"/>
        <family val="2"/>
      </rPr>
      <t>34</t>
    </r>
  </si>
  <si>
    <r>
      <rPr>
        <sz val="12"/>
        <rFont val="Helvetica"/>
        <family val="2"/>
      </rPr>
      <t>187 hetero- sexual males</t>
    </r>
  </si>
  <si>
    <r>
      <rPr>
        <sz val="12"/>
        <rFont val="Helvetica"/>
        <family val="2"/>
      </rPr>
      <t xml:space="preserve">Potterat et al. </t>
    </r>
    <r>
      <rPr>
        <vertAlign val="superscript"/>
        <sz val="12"/>
        <rFont val="Helvetica"/>
        <family val="2"/>
      </rPr>
      <t>36</t>
    </r>
  </si>
  <si>
    <r>
      <rPr>
        <sz val="12"/>
        <rFont val="Helvetica"/>
        <family val="2"/>
      </rPr>
      <t>1976-78</t>
    </r>
  </si>
  <si>
    <r>
      <rPr>
        <sz val="12"/>
        <rFont val="Helvetica"/>
        <family val="2"/>
      </rPr>
      <t>Gonococcal PID</t>
    </r>
  </si>
  <si>
    <r>
      <rPr>
        <sz val="12"/>
        <rFont val="Helvetica"/>
        <family val="2"/>
      </rPr>
      <t>110 females</t>
    </r>
  </si>
  <si>
    <r>
      <rPr>
        <sz val="12"/>
        <rFont val="Helvetica"/>
        <family val="2"/>
      </rPr>
      <t>Uncomp. gonorrhea</t>
    </r>
  </si>
  <si>
    <r>
      <rPr>
        <sz val="12"/>
        <rFont val="Helvetica"/>
        <family val="2"/>
      </rPr>
      <t>165 females</t>
    </r>
  </si>
  <si>
    <r>
      <rPr>
        <sz val="12"/>
        <rFont val="Helvetica"/>
        <family val="2"/>
      </rPr>
      <t xml:space="preserve">Potterat et al. </t>
    </r>
    <r>
      <rPr>
        <vertAlign val="superscript"/>
        <sz val="12"/>
        <rFont val="Helvetica"/>
        <family val="2"/>
      </rPr>
      <t>38</t>
    </r>
  </si>
  <si>
    <r>
      <rPr>
        <sz val="12"/>
        <rFont val="Helvetica"/>
        <family val="2"/>
      </rPr>
      <t>1980-81</t>
    </r>
  </si>
  <si>
    <r>
      <rPr>
        <sz val="12"/>
        <rFont val="Helvetica"/>
        <family val="2"/>
      </rPr>
      <t xml:space="preserve">255 female cases
</t>
    </r>
    <r>
      <rPr>
        <sz val="12"/>
        <rFont val="Helvetica"/>
        <family val="2"/>
      </rPr>
      <t>detected through PN</t>
    </r>
  </si>
  <si>
    <r>
      <rPr>
        <sz val="12"/>
        <rFont val="Helvetica"/>
        <family val="2"/>
      </rPr>
      <t xml:space="preserve">Ruden et al. </t>
    </r>
    <r>
      <rPr>
        <vertAlign val="superscript"/>
        <sz val="12"/>
        <rFont val="Helvetica"/>
        <family val="2"/>
      </rPr>
      <t>47</t>
    </r>
  </si>
  <si>
    <r>
      <rPr>
        <sz val="12"/>
        <rFont val="Helvetica"/>
        <family val="2"/>
      </rPr>
      <t>Stockholm, Sweden</t>
    </r>
  </si>
  <si>
    <r>
      <rPr>
        <sz val="12"/>
        <rFont val="Helvetica"/>
        <family val="2"/>
      </rPr>
      <t>1987-89</t>
    </r>
  </si>
  <si>
    <r>
      <rPr>
        <sz val="12"/>
        <rFont val="Helvetica"/>
        <family val="2"/>
      </rPr>
      <t xml:space="preserve">671 (2%
</t>
    </r>
    <r>
      <rPr>
        <sz val="12"/>
        <rFont val="Helvetica"/>
        <family val="2"/>
      </rPr>
      <t>MSM)</t>
    </r>
  </si>
  <si>
    <r>
      <rPr>
        <sz val="12"/>
        <rFont val="Helvetica"/>
        <family val="2"/>
      </rPr>
      <t xml:space="preserve">Starcher et al. </t>
    </r>
    <r>
      <rPr>
        <vertAlign val="superscript"/>
        <sz val="12"/>
        <rFont val="Helvetica"/>
        <family val="2"/>
      </rPr>
      <t>108</t>
    </r>
  </si>
  <si>
    <r>
      <rPr>
        <sz val="12"/>
        <rFont val="Helvetica"/>
        <family val="2"/>
      </rPr>
      <t>Des Moines, IA</t>
    </r>
  </si>
  <si>
    <r>
      <rPr>
        <sz val="12"/>
        <rFont val="Helvetica"/>
        <family val="2"/>
      </rPr>
      <t xml:space="preserve">983
</t>
    </r>
    <r>
      <rPr>
        <sz val="12"/>
        <rFont val="Helvetica"/>
        <family val="2"/>
      </rPr>
      <t>heterosexual cases</t>
    </r>
  </si>
  <si>
    <r>
      <rPr>
        <sz val="12"/>
        <rFont val="Helvetica"/>
        <family val="2"/>
      </rPr>
      <t xml:space="preserve">van de Laar et al. </t>
    </r>
    <r>
      <rPr>
        <vertAlign val="superscript"/>
        <sz val="12"/>
        <rFont val="Helvetica"/>
        <family val="2"/>
      </rPr>
      <t>20</t>
    </r>
  </si>
  <si>
    <r>
      <rPr>
        <sz val="12"/>
        <rFont val="Helvetica"/>
        <family val="2"/>
      </rPr>
      <t>Amsterdam, The Netherlands</t>
    </r>
  </si>
  <si>
    <r>
      <rPr>
        <sz val="12"/>
        <rFont val="Helvetica"/>
        <family val="2"/>
      </rPr>
      <t>1986-88</t>
    </r>
  </si>
  <si>
    <r>
      <rPr>
        <sz val="12"/>
        <rFont val="Helvetica"/>
        <family val="2"/>
      </rPr>
      <t xml:space="preserve">98
</t>
    </r>
    <r>
      <rPr>
        <sz val="12"/>
        <rFont val="Helvetica"/>
        <family val="2"/>
      </rPr>
      <t>heterosexual males</t>
    </r>
  </si>
  <si>
    <r>
      <rPr>
        <sz val="12"/>
        <rFont val="Helvetica"/>
        <family val="2"/>
      </rPr>
      <t xml:space="preserve">24
</t>
    </r>
    <r>
      <rPr>
        <sz val="12"/>
        <rFont val="Helvetica"/>
        <family val="2"/>
      </rPr>
      <t>heterosexual females</t>
    </r>
  </si>
  <si>
    <r>
      <rPr>
        <sz val="12"/>
        <rFont val="Helvetica"/>
        <family val="2"/>
      </rPr>
      <t xml:space="preserve">van Duynhoven et al. </t>
    </r>
    <r>
      <rPr>
        <vertAlign val="superscript"/>
        <sz val="12"/>
        <rFont val="Helvetica"/>
        <family val="2"/>
      </rPr>
      <t>43</t>
    </r>
  </si>
  <si>
    <r>
      <rPr>
        <sz val="12"/>
        <rFont val="Helvetica"/>
        <family val="2"/>
      </rPr>
      <t>Rotterdam, The Netherlands</t>
    </r>
  </si>
  <si>
    <r>
      <rPr>
        <sz val="12"/>
        <rFont val="Helvetica"/>
        <family val="2"/>
      </rPr>
      <t xml:space="preserve">41 males
</t>
    </r>
    <r>
      <rPr>
        <sz val="12"/>
        <rFont val="Helvetica"/>
        <family val="2"/>
      </rPr>
      <t xml:space="preserve">(16% male Gc/Ct cases
</t>
    </r>
    <r>
      <rPr>
        <sz val="12"/>
        <rFont val="Helvetica"/>
        <family val="2"/>
      </rPr>
      <t>= MSM)</t>
    </r>
  </si>
  <si>
    <r>
      <rPr>
        <sz val="12"/>
        <rFont val="Helvetica"/>
        <family val="2"/>
      </rPr>
      <t>14 females</t>
    </r>
  </si>
  <si>
    <r>
      <rPr>
        <sz val="12"/>
        <rFont val="Helvetica"/>
        <family val="2"/>
      </rPr>
      <t xml:space="preserve">Andersen et al. </t>
    </r>
    <r>
      <rPr>
        <vertAlign val="superscript"/>
        <sz val="12"/>
        <rFont val="Helvetica"/>
        <family val="2"/>
      </rPr>
      <t>63</t>
    </r>
  </si>
  <si>
    <r>
      <rPr>
        <sz val="12"/>
        <rFont val="Helvetica"/>
        <family val="2"/>
      </rPr>
      <t>Aarhus County, Denmark</t>
    </r>
  </si>
  <si>
    <r>
      <rPr>
        <sz val="12"/>
        <rFont val="Helvetica"/>
        <family val="2"/>
      </rPr>
      <t>Chlamydia</t>
    </r>
  </si>
  <si>
    <r>
      <rPr>
        <sz val="12"/>
        <rFont val="Helvetica"/>
        <family val="2"/>
      </rPr>
      <t>45 females (home urine sampling for partners)</t>
    </r>
  </si>
  <si>
    <r>
      <rPr>
        <sz val="12"/>
        <rFont val="Helvetica"/>
        <family val="2"/>
      </rPr>
      <t xml:space="preserve">51 females (standard
</t>
    </r>
    <r>
      <rPr>
        <sz val="12"/>
        <rFont val="Helvetica"/>
        <family val="2"/>
      </rPr>
      <t>patient referral)</t>
    </r>
  </si>
  <si>
    <r>
      <rPr>
        <sz val="12"/>
        <rFont val="Helvetica"/>
        <family val="2"/>
      </rPr>
      <t>1988-99</t>
    </r>
  </si>
  <si>
    <r>
      <rPr>
        <sz val="12"/>
        <rFont val="Helvetica"/>
        <family val="2"/>
      </rPr>
      <t>Ostergaard et al.</t>
    </r>
    <r>
      <rPr>
        <vertAlign val="superscript"/>
        <sz val="12"/>
        <rFont val="Helvetica"/>
        <family val="2"/>
      </rPr>
      <t>64</t>
    </r>
  </si>
  <si>
    <r>
      <rPr>
        <sz val="12"/>
        <rFont val="Helvetica"/>
        <family val="2"/>
      </rPr>
      <t>4 counties in Denmark</t>
    </r>
  </si>
  <si>
    <r>
      <rPr>
        <sz val="12"/>
        <rFont val="Helvetica"/>
        <family val="2"/>
      </rPr>
      <t xml:space="preserve">1999-
</t>
    </r>
    <r>
      <rPr>
        <sz val="12"/>
        <rFont val="Helvetica"/>
        <family val="2"/>
      </rPr>
      <t>200</t>
    </r>
  </si>
  <si>
    <r>
      <rPr>
        <sz val="12"/>
        <rFont val="Helvetica"/>
        <family val="2"/>
      </rPr>
      <t xml:space="preserve">249 females
</t>
    </r>
    <r>
      <rPr>
        <sz val="12"/>
        <rFont val="Helvetica"/>
        <family val="2"/>
      </rPr>
      <t>(office testing of SPs)</t>
    </r>
  </si>
  <si>
    <r>
      <rPr>
        <sz val="12"/>
        <rFont val="Helvetica"/>
        <family val="2"/>
      </rPr>
      <t>283 females (home testing of SPs)</t>
    </r>
  </si>
  <si>
    <r>
      <rPr>
        <sz val="12"/>
        <rFont val="Helvetica"/>
        <family val="2"/>
      </rPr>
      <t>98 males (office testing of SPs)</t>
    </r>
  </si>
  <si>
    <r>
      <rPr>
        <sz val="12"/>
        <rFont val="Helvetica"/>
        <family val="2"/>
      </rPr>
      <t xml:space="preserve">111 males (home testing
</t>
    </r>
    <r>
      <rPr>
        <sz val="12"/>
        <rFont val="Helvetica"/>
        <family val="2"/>
      </rPr>
      <t>of SPs)</t>
    </r>
  </si>
  <si>
    <r>
      <rPr>
        <sz val="12"/>
        <rFont val="Helvetica"/>
        <family val="2"/>
      </rPr>
      <t xml:space="preserve">Ramstedt et al. </t>
    </r>
    <r>
      <rPr>
        <vertAlign val="superscript"/>
        <sz val="12"/>
        <rFont val="Helvetica"/>
        <family val="2"/>
      </rPr>
      <t>82</t>
    </r>
  </si>
  <si>
    <r>
      <rPr>
        <sz val="12"/>
        <rFont val="Helvetica"/>
        <family val="2"/>
      </rPr>
      <t>Gothenburg, Sweden</t>
    </r>
  </si>
  <si>
    <r>
      <rPr>
        <sz val="12"/>
        <rFont val="Helvetica"/>
        <family val="2"/>
      </rPr>
      <t>1987-88</t>
    </r>
  </si>
  <si>
    <r>
      <rPr>
        <sz val="12"/>
        <rFont val="Helvetica"/>
        <family val="2"/>
      </rPr>
      <t xml:space="preserve">425
</t>
    </r>
    <r>
      <rPr>
        <sz val="12"/>
        <rFont val="Helvetica"/>
        <family val="2"/>
      </rPr>
      <t>asymptomatic females</t>
    </r>
  </si>
  <si>
    <r>
      <rPr>
        <sz val="12"/>
        <rFont val="Helvetica"/>
        <family val="2"/>
      </rPr>
      <t>1988-89</t>
    </r>
  </si>
  <si>
    <r>
      <rPr>
        <sz val="12"/>
        <rFont val="Helvetica"/>
        <family val="2"/>
      </rPr>
      <t>100 female STD clinic cases</t>
    </r>
  </si>
  <si>
    <r>
      <rPr>
        <sz val="12"/>
        <rFont val="Helvetica"/>
        <family val="2"/>
      </rPr>
      <t xml:space="preserve">128
</t>
    </r>
    <r>
      <rPr>
        <sz val="12"/>
        <rFont val="Helvetica"/>
        <family val="2"/>
      </rPr>
      <t>heterosexual males</t>
    </r>
  </si>
  <si>
    <r>
      <rPr>
        <sz val="12"/>
        <rFont val="Helvetica"/>
        <family val="2"/>
      </rPr>
      <t xml:space="preserve">101
</t>
    </r>
    <r>
      <rPr>
        <sz val="12"/>
        <rFont val="Helvetica"/>
        <family val="2"/>
      </rPr>
      <t>heterosexual females</t>
    </r>
  </si>
  <si>
    <r>
      <rPr>
        <sz val="12"/>
        <rFont val="Helvetica"/>
        <family val="2"/>
      </rPr>
      <t xml:space="preserve">97 males
</t>
    </r>
    <r>
      <rPr>
        <sz val="12"/>
        <rFont val="Helvetica"/>
        <family val="2"/>
      </rPr>
      <t xml:space="preserve">(16% male Gc/Ct cases
</t>
    </r>
    <r>
      <rPr>
        <sz val="12"/>
        <rFont val="Helvetica"/>
        <family val="2"/>
      </rPr>
      <t>= MSM)</t>
    </r>
  </si>
  <si>
    <r>
      <rPr>
        <sz val="12"/>
        <rFont val="Helvetica"/>
        <family val="2"/>
      </rPr>
      <t>85 females</t>
    </r>
  </si>
  <si>
    <r>
      <rPr>
        <sz val="12"/>
        <rFont val="Helvetica"/>
        <family val="2"/>
      </rPr>
      <t>Chlamydia &amp; gonorrhea</t>
    </r>
  </si>
  <si>
    <r>
      <rPr>
        <sz val="12"/>
        <rFont val="Helvetica"/>
        <family val="2"/>
      </rPr>
      <t xml:space="preserve">250 (182 Ct,
</t>
    </r>
    <r>
      <rPr>
        <sz val="12"/>
        <rFont val="Helvetica"/>
        <family val="2"/>
      </rPr>
      <t>55 Gc)</t>
    </r>
  </si>
  <si>
    <r>
      <rPr>
        <vertAlign val="subscript"/>
        <sz val="12"/>
        <rFont val="Helvetica"/>
        <family val="2"/>
      </rPr>
      <t xml:space="preserve">CDC </t>
    </r>
    <r>
      <rPr>
        <sz val="8"/>
        <rFont val="Helvetica"/>
        <family val="2"/>
      </rPr>
      <t>109</t>
    </r>
  </si>
  <si>
    <r>
      <rPr>
        <sz val="12"/>
        <rFont val="Helvetica"/>
        <family val="2"/>
      </rPr>
      <t>Idaho</t>
    </r>
  </si>
  <si>
    <r>
      <rPr>
        <sz val="12"/>
        <rFont val="Helvetica"/>
        <family val="2"/>
      </rPr>
      <t>1985-88</t>
    </r>
  </si>
  <si>
    <r>
      <rPr>
        <sz val="12"/>
        <rFont val="Helvetica"/>
        <family val="2"/>
      </rPr>
      <t>HIV</t>
    </r>
  </si>
  <si>
    <r>
      <rPr>
        <sz val="12"/>
        <rFont val="Helvetica"/>
        <family val="2"/>
      </rPr>
      <t>Virginia</t>
    </r>
  </si>
  <si>
    <r>
      <rPr>
        <sz val="12"/>
        <rFont val="Helvetica"/>
        <family val="2"/>
      </rPr>
      <t>1986-87</t>
    </r>
  </si>
  <si>
    <r>
      <rPr>
        <sz val="12"/>
        <rFont val="Helvetica"/>
        <family val="2"/>
      </rPr>
      <t xml:space="preserve">Cross et al. </t>
    </r>
    <r>
      <rPr>
        <vertAlign val="superscript"/>
        <sz val="12"/>
        <rFont val="Helvetica"/>
        <family val="2"/>
      </rPr>
      <t>110</t>
    </r>
  </si>
  <si>
    <r>
      <rPr>
        <sz val="12"/>
        <rFont val="Helvetica"/>
        <family val="2"/>
      </rPr>
      <t>New Jersey</t>
    </r>
  </si>
  <si>
    <r>
      <rPr>
        <sz val="12"/>
        <rFont val="Helvetica"/>
        <family val="2"/>
      </rPr>
      <t xml:space="preserve">7 (12% of
</t>
    </r>
    <r>
      <rPr>
        <sz val="12"/>
        <rFont val="Helvetica"/>
        <family val="2"/>
      </rPr>
      <t>initiated partners = MSM)</t>
    </r>
  </si>
  <si>
    <r>
      <rPr>
        <sz val="12"/>
        <rFont val="Helvetica"/>
        <family val="2"/>
      </rPr>
      <t>Department of Health (WA) (unpublished data)</t>
    </r>
    <r>
      <rPr>
        <vertAlign val="superscript"/>
        <sz val="12"/>
        <rFont val="Helvetica"/>
        <family val="2"/>
      </rPr>
      <t>d</t>
    </r>
  </si>
  <si>
    <r>
      <rPr>
        <sz val="12"/>
        <rFont val="Helvetica"/>
        <family val="2"/>
      </rPr>
      <t>AIDSNET region 1 (Spokane)</t>
    </r>
  </si>
  <si>
    <r>
      <rPr>
        <sz val="12"/>
        <rFont val="Helvetica"/>
        <family val="2"/>
      </rPr>
      <t xml:space="preserve">1993-
</t>
    </r>
    <r>
      <rPr>
        <sz val="12"/>
        <rFont val="Helvetica"/>
        <family val="2"/>
      </rPr>
      <t>2002</t>
    </r>
  </si>
  <si>
    <r>
      <rPr>
        <sz val="12"/>
        <rFont val="Helvetica"/>
        <family val="2"/>
      </rPr>
      <t xml:space="preserve">2 (elicited) /
</t>
    </r>
    <r>
      <rPr>
        <sz val="12"/>
        <rFont val="Helvetica"/>
        <family val="2"/>
      </rPr>
      <t>6 (initiated)</t>
    </r>
  </si>
  <si>
    <r>
      <rPr>
        <sz val="12"/>
        <rFont val="Helvetica"/>
        <family val="2"/>
      </rPr>
      <t>AIDSNET region 2 (Yakima)</t>
    </r>
  </si>
  <si>
    <r>
      <rPr>
        <sz val="12"/>
        <rFont val="Helvetica"/>
        <family val="2"/>
      </rPr>
      <t xml:space="preserve">5 (elicited) /
</t>
    </r>
    <r>
      <rPr>
        <sz val="12"/>
        <rFont val="Helvetica"/>
        <family val="2"/>
      </rPr>
      <t>10 (initiated)</t>
    </r>
  </si>
  <si>
    <r>
      <rPr>
        <sz val="12"/>
        <rFont val="Helvetica"/>
        <family val="2"/>
      </rPr>
      <t>AIDSNET region 3 (Everett)</t>
    </r>
  </si>
  <si>
    <r>
      <rPr>
        <sz val="12"/>
        <rFont val="Helvetica"/>
        <family val="2"/>
      </rPr>
      <t xml:space="preserve">3 (elicited) /
</t>
    </r>
    <r>
      <rPr>
        <sz val="12"/>
        <rFont val="Helvetica"/>
        <family val="2"/>
      </rPr>
      <t>6 (initiated)</t>
    </r>
  </si>
  <si>
    <r>
      <rPr>
        <sz val="12"/>
        <rFont val="Helvetica"/>
        <family val="2"/>
      </rPr>
      <t>AIDSNET region 4 (Seattle/King County)</t>
    </r>
  </si>
  <si>
    <r>
      <rPr>
        <sz val="12"/>
        <rFont val="Helvetica"/>
        <family val="2"/>
      </rPr>
      <t xml:space="preserve">0.2 (elicited)/
</t>
    </r>
    <r>
      <rPr>
        <sz val="12"/>
        <rFont val="Helvetica"/>
        <family val="2"/>
      </rPr>
      <t>1 (initiated)</t>
    </r>
  </si>
  <si>
    <r>
      <rPr>
        <sz val="12"/>
        <rFont val="Helvetica"/>
        <family val="2"/>
      </rPr>
      <t>AIDSNET region 5 (Tacoma)</t>
    </r>
  </si>
  <si>
    <r>
      <rPr>
        <sz val="12"/>
        <rFont val="Helvetica"/>
        <family val="2"/>
      </rPr>
      <t>AIDSNET region 6 (Vancouver)</t>
    </r>
  </si>
  <si>
    <r>
      <rPr>
        <sz val="12"/>
        <rFont val="Helvetica"/>
        <family val="2"/>
      </rPr>
      <t>de Souza &amp; Munday</t>
    </r>
    <r>
      <rPr>
        <vertAlign val="superscript"/>
        <sz val="12"/>
        <rFont val="Helvetica"/>
        <family val="2"/>
      </rPr>
      <t>51</t>
    </r>
  </si>
  <si>
    <r>
      <rPr>
        <sz val="12"/>
        <rFont val="Helvetica"/>
        <family val="2"/>
      </rPr>
      <t>Watford, UK</t>
    </r>
  </si>
  <si>
    <r>
      <rPr>
        <sz val="12"/>
        <rFont val="Helvetica"/>
        <family val="2"/>
      </rPr>
      <t>15 MSM</t>
    </r>
  </si>
  <si>
    <r>
      <rPr>
        <sz val="12"/>
        <rFont val="Helvetica"/>
        <family val="2"/>
      </rPr>
      <t>Souza &amp; Munday</t>
    </r>
    <r>
      <rPr>
        <vertAlign val="superscript"/>
        <sz val="12"/>
        <rFont val="Helvetica"/>
        <family val="2"/>
      </rPr>
      <t>51</t>
    </r>
  </si>
  <si>
    <r>
      <rPr>
        <sz val="12"/>
        <rFont val="Helvetica"/>
        <family val="2"/>
      </rPr>
      <t xml:space="preserve">30
</t>
    </r>
    <r>
      <rPr>
        <sz val="12"/>
        <rFont val="Helvetica"/>
        <family val="2"/>
      </rPr>
      <t>heterosexual females</t>
    </r>
  </si>
  <si>
    <r>
      <rPr>
        <sz val="12"/>
        <rFont val="Helvetica"/>
        <family val="2"/>
      </rPr>
      <t xml:space="preserve">14
</t>
    </r>
    <r>
      <rPr>
        <sz val="12"/>
        <rFont val="Helvetica"/>
        <family val="2"/>
      </rPr>
      <t>heterosexual males</t>
    </r>
  </si>
  <si>
    <r>
      <rPr>
        <sz val="12"/>
        <rFont val="Helvetica"/>
        <family val="2"/>
      </rPr>
      <t xml:space="preserve">Elliott et al. </t>
    </r>
    <r>
      <rPr>
        <vertAlign val="superscript"/>
        <sz val="12"/>
        <rFont val="Helvetica"/>
        <family val="2"/>
      </rPr>
      <t>111</t>
    </r>
  </si>
  <si>
    <r>
      <rPr>
        <sz val="12"/>
        <rFont val="Helvetica"/>
        <family val="2"/>
      </rPr>
      <t>Birmingham, UK</t>
    </r>
  </si>
  <si>
    <r>
      <rPr>
        <sz val="12"/>
        <rFont val="Helvetica"/>
        <family val="2"/>
      </rPr>
      <t>1996-97</t>
    </r>
  </si>
  <si>
    <r>
      <rPr>
        <sz val="12"/>
        <rFont val="Helvetica"/>
        <family val="2"/>
      </rPr>
      <t xml:space="preserve">European PN Study Group
</t>
    </r>
    <r>
      <rPr>
        <sz val="8"/>
        <rFont val="Helvetica"/>
        <family val="2"/>
      </rPr>
      <t>16</t>
    </r>
  </si>
  <si>
    <r>
      <rPr>
        <sz val="12"/>
        <rFont val="Helvetica"/>
        <family val="2"/>
      </rPr>
      <t>Denmark; Scotland, UK; Helsinki, Finland; Athens, Greece; Oslo, Norway</t>
    </r>
  </si>
  <si>
    <r>
      <rPr>
        <sz val="12"/>
        <rFont val="Helvetica"/>
        <family val="2"/>
      </rPr>
      <t>1995-96</t>
    </r>
  </si>
  <si>
    <r>
      <rPr>
        <sz val="12"/>
        <rFont val="Helvetica"/>
        <family val="2"/>
      </rPr>
      <t xml:space="preserve">356 “sexually infected” cases (49%
</t>
    </r>
    <r>
      <rPr>
        <sz val="12"/>
        <rFont val="Helvetica"/>
        <family val="2"/>
      </rPr>
      <t>MSM)</t>
    </r>
  </si>
  <si>
    <r>
      <rPr>
        <sz val="12"/>
        <rFont val="Helvetica"/>
        <family val="2"/>
      </rPr>
      <t xml:space="preserve">Fenton et al. </t>
    </r>
    <r>
      <rPr>
        <vertAlign val="superscript"/>
        <sz val="12"/>
        <rFont val="Helvetica"/>
        <family val="2"/>
      </rPr>
      <t>112</t>
    </r>
  </si>
  <si>
    <r>
      <rPr>
        <sz val="12"/>
        <rFont val="Helvetica"/>
        <family val="2"/>
      </rPr>
      <t>England, UK</t>
    </r>
  </si>
  <si>
    <r>
      <rPr>
        <sz val="12"/>
        <rFont val="Helvetica"/>
        <family val="2"/>
      </rPr>
      <t>70 (54% MSM)</t>
    </r>
  </si>
  <si>
    <r>
      <rPr>
        <sz val="12"/>
        <rFont val="Helvetica"/>
        <family val="2"/>
      </rPr>
      <t>Foust et al.</t>
    </r>
    <r>
      <rPr>
        <vertAlign val="superscript"/>
        <sz val="12"/>
        <rFont val="Helvetica"/>
        <family val="2"/>
      </rPr>
      <t>53</t>
    </r>
  </si>
  <si>
    <r>
      <rPr>
        <sz val="12"/>
        <rFont val="Helvetica"/>
        <family val="2"/>
      </rPr>
      <t>North Carolina</t>
    </r>
  </si>
  <si>
    <r>
      <rPr>
        <sz val="12"/>
        <rFont val="Helvetica"/>
        <family val="2"/>
      </rPr>
      <t>385 MSM</t>
    </r>
  </si>
  <si>
    <r>
      <rPr>
        <sz val="12"/>
        <rFont val="Helvetica"/>
        <family val="2"/>
      </rPr>
      <t>116 IDU</t>
    </r>
  </si>
  <si>
    <r>
      <rPr>
        <sz val="12"/>
        <rFont val="Helvetica"/>
        <family val="2"/>
      </rPr>
      <t>26 MSM/IDU</t>
    </r>
  </si>
  <si>
    <r>
      <rPr>
        <sz val="12"/>
        <rFont val="Helvetica"/>
        <family val="2"/>
      </rPr>
      <t xml:space="preserve">399
</t>
    </r>
    <r>
      <rPr>
        <sz val="12"/>
        <rFont val="Helvetica"/>
        <family val="2"/>
      </rPr>
      <t>heterosexual males</t>
    </r>
  </si>
  <si>
    <r>
      <rPr>
        <sz val="12"/>
        <rFont val="Helvetica"/>
        <family val="2"/>
      </rPr>
      <t xml:space="preserve">401
</t>
    </r>
    <r>
      <rPr>
        <sz val="12"/>
        <rFont val="Helvetica"/>
        <family val="2"/>
      </rPr>
      <t>heterosexual females</t>
    </r>
  </si>
  <si>
    <r>
      <rPr>
        <sz val="12"/>
        <rFont val="Helvetica"/>
        <family val="2"/>
      </rPr>
      <t xml:space="preserve">Giesecke et al. </t>
    </r>
    <r>
      <rPr>
        <vertAlign val="superscript"/>
        <sz val="12"/>
        <rFont val="Helvetica"/>
        <family val="2"/>
      </rPr>
      <t>48</t>
    </r>
  </si>
  <si>
    <r>
      <rPr>
        <sz val="12"/>
        <rFont val="Helvetica"/>
        <family val="2"/>
      </rPr>
      <t>Sweden</t>
    </r>
  </si>
  <si>
    <r>
      <rPr>
        <sz val="12"/>
        <rFont val="Helvetica"/>
        <family val="2"/>
      </rPr>
      <t>1989-90</t>
    </r>
  </si>
  <si>
    <r>
      <rPr>
        <sz val="12"/>
        <rFont val="Helvetica"/>
        <family val="2"/>
      </rPr>
      <t>365 (38% MSM)</t>
    </r>
  </si>
  <si>
    <r>
      <rPr>
        <sz val="12"/>
        <rFont val="Helvetica"/>
        <family val="2"/>
      </rPr>
      <t xml:space="preserve">Jordan et al. </t>
    </r>
    <r>
      <rPr>
        <vertAlign val="superscript"/>
        <sz val="12"/>
        <rFont val="Helvetica"/>
        <family val="2"/>
      </rPr>
      <t>84</t>
    </r>
  </si>
  <si>
    <r>
      <rPr>
        <sz val="12"/>
        <rFont val="Helvetica"/>
        <family val="2"/>
      </rPr>
      <t>Los Angeles, CA</t>
    </r>
  </si>
  <si>
    <r>
      <rPr>
        <sz val="12"/>
        <rFont val="Helvetica"/>
        <family val="2"/>
      </rPr>
      <t>68 women</t>
    </r>
  </si>
  <si>
    <r>
      <rPr>
        <sz val="12"/>
        <rFont val="Helvetica"/>
        <family val="2"/>
      </rPr>
      <t>9 men newly diagnosed HIV+ (naming women)</t>
    </r>
  </si>
  <si>
    <r>
      <rPr>
        <sz val="12"/>
        <rFont val="Helvetica"/>
        <family val="2"/>
      </rPr>
      <t xml:space="preserve">23 men previously tested HIV+
</t>
    </r>
    <r>
      <rPr>
        <sz val="12"/>
        <rFont val="Helvetica"/>
        <family val="2"/>
      </rPr>
      <t>(naming women)</t>
    </r>
  </si>
  <si>
    <r>
      <rPr>
        <sz val="12"/>
        <rFont val="Helvetica"/>
        <family val="2"/>
      </rPr>
      <t xml:space="preserve">Kristoffersen &amp; Petersen </t>
    </r>
    <r>
      <rPr>
        <vertAlign val="superscript"/>
        <sz val="12"/>
        <rFont val="Helvetica"/>
        <family val="2"/>
      </rPr>
      <t>18,</t>
    </r>
    <r>
      <rPr>
        <sz val="12"/>
        <rFont val="Helvetica"/>
        <family val="2"/>
      </rPr>
      <t xml:space="preserve"> </t>
    </r>
    <r>
      <rPr>
        <sz val="8"/>
        <rFont val="Helvetica"/>
        <family val="2"/>
      </rPr>
      <t>113</t>
    </r>
  </si>
  <si>
    <r>
      <rPr>
        <sz val="12"/>
        <rFont val="Helvetica"/>
        <family val="2"/>
      </rPr>
      <t>Oslo, Norway</t>
    </r>
  </si>
  <si>
    <r>
      <rPr>
        <sz val="12"/>
        <rFont val="Helvetica"/>
        <family val="2"/>
      </rPr>
      <t>1986-89</t>
    </r>
  </si>
  <si>
    <r>
      <rPr>
        <sz val="12"/>
        <rFont val="Helvetica"/>
        <family val="2"/>
      </rPr>
      <t xml:space="preserve">Lee et al., Wells &amp; Hoff </t>
    </r>
    <r>
      <rPr>
        <vertAlign val="superscript"/>
        <sz val="12"/>
        <rFont val="Helvetica"/>
        <family val="2"/>
      </rPr>
      <t>114,</t>
    </r>
    <r>
      <rPr>
        <sz val="12"/>
        <rFont val="Helvetica"/>
        <family val="2"/>
      </rPr>
      <t xml:space="preserve"> </t>
    </r>
    <r>
      <rPr>
        <sz val="8"/>
        <rFont val="Helvetica"/>
        <family val="2"/>
      </rPr>
      <t>115</t>
    </r>
  </si>
  <si>
    <r>
      <rPr>
        <sz val="12"/>
        <rFont val="Helvetica"/>
        <family val="2"/>
      </rPr>
      <t>Kansas City, MO</t>
    </r>
  </si>
  <si>
    <r>
      <rPr>
        <sz val="12"/>
        <rFont val="Helvetica"/>
        <family val="2"/>
      </rPr>
      <t>1989-93</t>
    </r>
  </si>
  <si>
    <r>
      <rPr>
        <sz val="12"/>
        <rFont val="Helvetica"/>
        <family val="2"/>
      </rPr>
      <t xml:space="preserve">472 (19990-
</t>
    </r>
    <r>
      <rPr>
        <sz val="12"/>
        <rFont val="Helvetica"/>
        <family val="2"/>
      </rPr>
      <t>93: 66% MSM)</t>
    </r>
  </si>
  <si>
    <r>
      <rPr>
        <sz val="12"/>
        <rFont val="Helvetica"/>
        <family val="2"/>
      </rPr>
      <t>11 (1988-89)</t>
    </r>
  </si>
  <si>
    <r>
      <rPr>
        <sz val="12"/>
        <rFont val="Helvetica"/>
        <family val="2"/>
      </rPr>
      <t xml:space="preserve">Levy &amp; Fox </t>
    </r>
    <r>
      <rPr>
        <vertAlign val="superscript"/>
        <sz val="12"/>
        <rFont val="Helvetica"/>
        <family val="2"/>
      </rPr>
      <t>15,</t>
    </r>
    <r>
      <rPr>
        <sz val="12"/>
        <rFont val="Helvetica"/>
        <family val="2"/>
      </rPr>
      <t xml:space="preserve"> </t>
    </r>
    <r>
      <rPr>
        <vertAlign val="superscript"/>
        <sz val="12"/>
        <rFont val="Helvetica"/>
        <family val="2"/>
      </rPr>
      <t>62</t>
    </r>
  </si>
  <si>
    <r>
      <rPr>
        <sz val="12"/>
        <rFont val="Helvetica"/>
        <family val="2"/>
      </rPr>
      <t>Chicago</t>
    </r>
  </si>
  <si>
    <r>
      <rPr>
        <sz val="12"/>
        <rFont val="Helvetica"/>
        <family val="2"/>
      </rPr>
      <t xml:space="preserve">Mir et al. </t>
    </r>
    <r>
      <rPr>
        <vertAlign val="superscript"/>
        <sz val="12"/>
        <rFont val="Helvetica"/>
        <family val="2"/>
      </rPr>
      <t>116</t>
    </r>
  </si>
  <si>
    <r>
      <rPr>
        <sz val="12"/>
        <rFont val="Helvetica"/>
        <family val="2"/>
      </rPr>
      <t>Scotland, UK</t>
    </r>
  </si>
  <si>
    <r>
      <rPr>
        <sz val="12"/>
        <rFont val="Helvetica"/>
        <family val="2"/>
      </rPr>
      <t>114 (49% MSM)</t>
    </r>
  </si>
  <si>
    <r>
      <rPr>
        <sz val="12"/>
        <rFont val="Helvetica"/>
        <family val="2"/>
      </rPr>
      <t xml:space="preserve">Pattman et al. </t>
    </r>
    <r>
      <rPr>
        <vertAlign val="superscript"/>
        <sz val="12"/>
        <rFont val="Helvetica"/>
        <family val="2"/>
      </rPr>
      <t>117</t>
    </r>
  </si>
  <si>
    <r>
      <rPr>
        <sz val="12"/>
        <rFont val="Helvetica"/>
        <family val="2"/>
      </rPr>
      <t>Newcastle upon Tyne, UK</t>
    </r>
  </si>
  <si>
    <r>
      <rPr>
        <sz val="12"/>
        <rFont val="Helvetica"/>
        <family val="2"/>
      </rPr>
      <t>1985-92</t>
    </r>
  </si>
  <si>
    <r>
      <rPr>
        <sz val="12"/>
        <rFont val="Helvetica"/>
        <family val="2"/>
      </rPr>
      <t>114 (82% MSM)</t>
    </r>
  </si>
  <si>
    <r>
      <rPr>
        <sz val="12"/>
        <rFont val="Helvetica"/>
        <family val="2"/>
      </rPr>
      <t xml:space="preserve">Pavia et al. </t>
    </r>
    <r>
      <rPr>
        <vertAlign val="superscript"/>
        <sz val="12"/>
        <rFont val="Helvetica"/>
        <family val="2"/>
      </rPr>
      <t>118</t>
    </r>
  </si>
  <si>
    <r>
      <rPr>
        <sz val="12"/>
        <rFont val="Helvetica"/>
        <family val="2"/>
      </rPr>
      <t>Utah</t>
    </r>
  </si>
  <si>
    <r>
      <rPr>
        <sz val="12"/>
        <rFont val="Helvetica"/>
        <family val="2"/>
      </rPr>
      <t>1988-90</t>
    </r>
  </si>
  <si>
    <r>
      <rPr>
        <sz val="12"/>
        <rFont val="Helvetica"/>
        <family val="2"/>
      </rPr>
      <t>308 (62% MSM)</t>
    </r>
  </si>
  <si>
    <r>
      <rPr>
        <sz val="12"/>
        <rFont val="Helvetica"/>
        <family val="2"/>
      </rPr>
      <t xml:space="preserve">Rutherford et al. </t>
    </r>
    <r>
      <rPr>
        <vertAlign val="superscript"/>
        <sz val="12"/>
        <rFont val="Helvetica"/>
        <family val="2"/>
      </rPr>
      <t>119</t>
    </r>
  </si>
  <si>
    <r>
      <rPr>
        <sz val="12"/>
        <rFont val="Helvetica"/>
        <family val="2"/>
      </rPr>
      <t>San Francisco, CA</t>
    </r>
  </si>
  <si>
    <r>
      <rPr>
        <sz val="12"/>
        <rFont val="Helvetica"/>
        <family val="2"/>
      </rPr>
      <t>1985-87</t>
    </r>
  </si>
  <si>
    <r>
      <rPr>
        <sz val="12"/>
        <rFont val="Helvetica"/>
        <family val="2"/>
      </rPr>
      <t xml:space="preserve">51
</t>
    </r>
    <r>
      <rPr>
        <sz val="12"/>
        <rFont val="Helvetica"/>
        <family val="2"/>
      </rPr>
      <t>heterosexual/ bisexual cases (63% MSM)</t>
    </r>
  </si>
  <si>
    <r>
      <rPr>
        <sz val="12"/>
        <rFont val="Helvetica"/>
        <family val="2"/>
      </rPr>
      <t xml:space="preserve">Schwarcz et al. </t>
    </r>
    <r>
      <rPr>
        <vertAlign val="superscript"/>
        <sz val="12"/>
        <rFont val="Helvetica"/>
        <family val="2"/>
      </rPr>
      <t>120</t>
    </r>
  </si>
  <si>
    <r>
      <rPr>
        <sz val="12"/>
        <rFont val="Helvetica"/>
        <family val="2"/>
      </rPr>
      <t>1998-99</t>
    </r>
  </si>
  <si>
    <r>
      <rPr>
        <sz val="12"/>
        <rFont val="Helvetica"/>
        <family val="2"/>
      </rPr>
      <t xml:space="preserve">Taylor et al. </t>
    </r>
    <r>
      <rPr>
        <vertAlign val="superscript"/>
        <sz val="12"/>
        <rFont val="Helvetica"/>
        <family val="2"/>
      </rPr>
      <t>121</t>
    </r>
  </si>
  <si>
    <r>
      <rPr>
        <sz val="12"/>
        <rFont val="Helvetica"/>
        <family val="2"/>
      </rPr>
      <t>San Bernadino County, CA</t>
    </r>
  </si>
  <si>
    <r>
      <rPr>
        <sz val="12"/>
        <rFont val="Helvetica"/>
        <family val="2"/>
      </rPr>
      <t>1985-86</t>
    </r>
  </si>
  <si>
    <r>
      <rPr>
        <sz val="12"/>
        <rFont val="Helvetica"/>
        <family val="2"/>
      </rPr>
      <t>8 het. cases</t>
    </r>
  </si>
  <si>
    <r>
      <rPr>
        <sz val="12"/>
        <rFont val="Helvetica"/>
        <family val="2"/>
      </rPr>
      <t xml:space="preserve">Toomey et al. </t>
    </r>
    <r>
      <rPr>
        <vertAlign val="superscript"/>
        <sz val="12"/>
        <rFont val="Helvetica"/>
        <family val="2"/>
      </rPr>
      <t>52</t>
    </r>
  </si>
  <si>
    <r>
      <rPr>
        <sz val="12"/>
        <rFont val="Helvetica"/>
        <family val="2"/>
      </rPr>
      <t>Tampa Bay &amp; Broward County, FL, Paterson, NJ</t>
    </r>
  </si>
  <si>
    <r>
      <rPr>
        <sz val="12"/>
        <rFont val="Helvetica"/>
        <family val="2"/>
      </rPr>
      <t>396 females</t>
    </r>
  </si>
  <si>
    <r>
      <rPr>
        <sz val="12"/>
        <rFont val="Helvetica"/>
        <family val="2"/>
      </rPr>
      <t xml:space="preserve">419
</t>
    </r>
    <r>
      <rPr>
        <sz val="12"/>
        <rFont val="Helvetica"/>
        <family val="2"/>
      </rPr>
      <t>heterosexual males</t>
    </r>
  </si>
  <si>
    <r>
      <rPr>
        <sz val="12"/>
        <rFont val="Helvetica"/>
        <family val="2"/>
      </rPr>
      <t>255 MSM</t>
    </r>
  </si>
  <si>
    <r>
      <rPr>
        <sz val="12"/>
        <rFont val="Helvetica"/>
        <family val="2"/>
      </rPr>
      <t xml:space="preserve">Vernon et al. </t>
    </r>
    <r>
      <rPr>
        <vertAlign val="superscript"/>
        <sz val="12"/>
        <rFont val="Helvetica"/>
        <family val="2"/>
      </rPr>
      <t>122,</t>
    </r>
    <r>
      <rPr>
        <sz val="12"/>
        <rFont val="Helvetica"/>
        <family val="2"/>
      </rPr>
      <t xml:space="preserve"> </t>
    </r>
    <r>
      <rPr>
        <vertAlign val="superscript"/>
        <sz val="12"/>
        <rFont val="Helvetica"/>
        <family val="2"/>
      </rPr>
      <t>123</t>
    </r>
  </si>
  <si>
    <r>
      <rPr>
        <sz val="12"/>
        <rFont val="Helvetica"/>
        <family val="2"/>
      </rPr>
      <t>Colorado</t>
    </r>
  </si>
  <si>
    <r>
      <rPr>
        <sz val="12"/>
        <rFont val="Helvetica"/>
        <family val="2"/>
      </rPr>
      <t>1986-92</t>
    </r>
  </si>
  <si>
    <r>
      <rPr>
        <sz val="12"/>
        <rFont val="Helvetica"/>
        <family val="2"/>
      </rPr>
      <t xml:space="preserve">2,837 (76%
</t>
    </r>
    <r>
      <rPr>
        <sz val="12"/>
        <rFont val="Helvetica"/>
        <family val="2"/>
      </rPr>
      <t>MSM in 1988)</t>
    </r>
  </si>
  <si>
    <r>
      <rPr>
        <sz val="12"/>
        <rFont val="Helvetica"/>
        <family val="2"/>
      </rPr>
      <t xml:space="preserve">Wykoff et al. </t>
    </r>
    <r>
      <rPr>
        <vertAlign val="superscript"/>
        <sz val="12"/>
        <rFont val="Helvetica"/>
        <family val="2"/>
      </rPr>
      <t>124</t>
    </r>
  </si>
  <si>
    <r>
      <rPr>
        <sz val="12"/>
        <rFont val="Helvetica"/>
        <family val="2"/>
      </rPr>
      <t>Rural South Carolina</t>
    </r>
  </si>
  <si>
    <r>
      <rPr>
        <sz val="12"/>
        <rFont val="Helvetica"/>
        <family val="2"/>
      </rPr>
      <t xml:space="preserve">8 (75% of
</t>
    </r>
    <r>
      <rPr>
        <sz val="12"/>
        <rFont val="Helvetica"/>
        <family val="2"/>
      </rPr>
      <t>elicited partners = MSM)</t>
    </r>
  </si>
  <si>
    <r>
      <rPr>
        <vertAlign val="superscript"/>
        <sz val="12"/>
        <rFont val="Helvetica"/>
        <family val="2"/>
      </rPr>
      <t>a</t>
    </r>
    <r>
      <rPr>
        <sz val="12"/>
        <rFont val="Helvetica"/>
        <family val="2"/>
      </rPr>
      <t xml:space="preserve">Percent of cases who are MSM is indicated if such information was included in the report.
</t>
    </r>
    <r>
      <rPr>
        <vertAlign val="superscript"/>
        <sz val="12"/>
        <rFont val="Helvetica"/>
        <family val="2"/>
      </rPr>
      <t>b</t>
    </r>
    <r>
      <rPr>
        <sz val="12"/>
        <rFont val="Helvetica"/>
        <family val="2"/>
      </rPr>
      <t xml:space="preserve">Number of partners initiated is used only when number of partners elicited is unavailable.
</t>
    </r>
    <r>
      <rPr>
        <vertAlign val="superscript"/>
        <sz val="12"/>
        <rFont val="Helvetica"/>
        <family val="2"/>
      </rPr>
      <t>c</t>
    </r>
    <r>
      <rPr>
        <sz val="12"/>
        <rFont val="Helvetica"/>
        <family val="2"/>
      </rPr>
      <t xml:space="preserve">The yield from this report is reported in two ways: by sex and stage of disease.  The yields by disease stage were used in the summary.
</t>
    </r>
    <r>
      <rPr>
        <vertAlign val="superscript"/>
        <sz val="12"/>
        <rFont val="Helvetica"/>
        <family val="2"/>
      </rPr>
      <t>d</t>
    </r>
    <r>
      <rPr>
        <sz val="12"/>
        <rFont val="Helvetica"/>
        <family val="2"/>
      </rPr>
      <t xml:space="preserve">The results from these reports reflect only those PN interviews reported to the state health department, and therefore represent an
</t>
    </r>
    <r>
      <rPr>
        <sz val="12"/>
        <rFont val="Helvetica"/>
        <family val="2"/>
      </rPr>
      <t>unknown and likely varying proportion of all HIV PN interviews conducted in these jurisdictions.</t>
    </r>
  </si>
  <si>
    <t>Author</t>
  </si>
  <si>
    <t>Location</t>
  </si>
  <si>
    <t>Year(s)</t>
  </si>
  <si>
    <t>Disease</t>
  </si>
  <si>
    <t>Number of cases intervieweda</t>
  </si>
  <si>
    <t>Brought-to- treatment index</t>
  </si>
  <si>
    <t>% of elicited who are new casesb</t>
  </si>
  <si>
    <t>Merino &amp; Richards 50</t>
  </si>
  <si>
    <t>Los Angeles County, CA</t>
  </si>
  <si>
    <t>Primary and secondary syphilis</t>
  </si>
  <si>
    <t>Romanowski et al. 102</t>
  </si>
  <si>
    <t>Alberta, Canada</t>
  </si>
  <si>
    <t>1981-87</t>
  </si>
  <si>
    <t>Early syphilis</t>
  </si>
  <si>
    <t>1,089 (17%
MSM)</t>
  </si>
  <si>
    <t>Oxman &amp; Doyle 99</t>
  </si>
  <si>
    <t>Portland, OR</t>
  </si>
  <si>
    <t>1989-92</t>
  </si>
  <si>
    <t>---</t>
  </si>
  <si>
    <t>Engelgau et al. 73, 74</t>
  </si>
  <si>
    <t>Montgomery County, AL</t>
  </si>
  <si>
    <t>373 (4% MSM)</t>
  </si>
  <si>
    <t>Peterman et al. 100</t>
  </si>
  <si>
    <t>Broward County, FL</t>
  </si>
  <si>
    <t>1990-93</t>
  </si>
  <si>
    <t>1,191 (14%
MSM across sites)</t>
  </si>
  <si>
    <t>Tampa, FL</t>
  </si>
  <si>
    <t>569 (14%
MSM across sites)</t>
  </si>
  <si>
    <t>Paterson, NJ</t>
  </si>
  <si>
    <t>206 (14%
MSM across sites)</t>
  </si>
  <si>
    <t>Schulte et al. 103</t>
  </si>
  <si>
    <t>4 rural Texas towns</t>
  </si>
  <si>
    <t>Gunn &amp; Harper 24</t>
  </si>
  <si>
    <t>San Diego County, CA</t>
  </si>
  <si>
    <t>1994-95</t>
  </si>
  <si>
    <t>Early latent syphilis</t>
  </si>
  <si>
    <t>Kohl et al. 17c</t>
  </si>
  <si>
    <t>1993-96</t>
  </si>
  <si>
    <t>5,732 males</t>
  </si>
  <si>
    <t>7,182
females</t>
  </si>
  <si>
    <t>1,782 primary cases</t>
  </si>
  <si>
    <t>3,765
secondary cases</t>
  </si>
  <si>
    <t>7,360 early latent cases</t>
  </si>
  <si>
    <t>Brewer et al. (unpublished data)</t>
  </si>
  <si>
    <t>King County, WA</t>
  </si>
  <si>
    <t>1998-
2003</t>
  </si>
  <si>
    <t>271 (88% MSM)</t>
  </si>
  <si>
    <t>Rothenberg et al. 77</t>
  </si>
  <si>
    <t>Atlanta, GA</t>
  </si>
  <si>
    <t>Chen et al. (2002)</t>
  </si>
  <si>
    <t>Los Angles County, CA</t>
  </si>
  <si>
    <t>1999-
2000</t>
  </si>
  <si>
    <t>87 MSM</t>
  </si>
  <si>
    <t>Poulton et al. 101</t>
  </si>
  <si>
    <t>Brighton, UK</t>
  </si>
  <si>
    <t>1999-
2001</t>
  </si>
  <si>
    <t>30 (93% MSM)</t>
  </si>
  <si>
    <t>Jayaraman et al. 49</t>
  </si>
  <si>
    <t>Calgary, Canada</t>
  </si>
  <si>
    <t>2000-02</t>
  </si>
  <si>
    <t>14 MSM</t>
  </si>
  <si>
    <t>17
heterosexual cases</t>
  </si>
  <si>
    <t>Increasing Public Health Partner Services for Human Immunodeficiency Virus: Results of a Second National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</si>
</sst>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b/>
      <sz val="12"/>
      <color theme="1"/>
      <name val="Aptos Narrow"/>
      <scheme val="minor"/>
    </font>
    <font>
      <sz val="11"/>
      <color rgb="FF353535"/>
      <name val="Arial"/>
      <family val="2"/>
    </font>
    <font>
      <b/>
      <sz val="11"/>
      <color rgb="FF353535"/>
      <name val="Arial"/>
      <family val="2"/>
    </font>
    <font>
      <u/>
      <sz val="11"/>
      <color rgb="FF353535"/>
      <name val="Arial"/>
      <family val="2"/>
    </font>
    <font>
      <i/>
      <sz val="11"/>
      <color rgb="FF353535"/>
      <name val="Arial"/>
      <family val="2"/>
    </font>
    <font>
      <b/>
      <sz val="11"/>
      <color rgb="FF7030A0"/>
      <name val="Arial"/>
      <family val="2"/>
    </font>
    <font>
      <sz val="11"/>
      <color rgb="FF7030A0"/>
      <name val="Arial"/>
      <family val="2"/>
    </font>
    <font>
      <sz val="11"/>
      <color rgb="FF333333"/>
      <name val="Arial"/>
      <family val="2"/>
    </font>
    <font>
      <b/>
      <sz val="11"/>
      <color rgb="FF333333"/>
      <name val="Arial"/>
      <family val="2"/>
    </font>
    <font>
      <sz val="11"/>
      <color theme="1"/>
      <name val="Arial"/>
      <family val="2"/>
    </font>
    <font>
      <u/>
      <sz val="12"/>
      <color theme="10"/>
      <name val="Aptos Narrow"/>
      <family val="2"/>
      <scheme val="minor"/>
    </font>
    <font>
      <u/>
      <sz val="11"/>
      <color theme="10"/>
      <name val="Arial"/>
      <family val="2"/>
    </font>
    <font>
      <sz val="12"/>
      <color rgb="FF000000"/>
      <name val="Helvetica"/>
      <family val="2"/>
    </font>
    <font>
      <sz val="8"/>
      <color rgb="FF000000"/>
      <name val="Helvetica"/>
      <family val="2"/>
    </font>
    <font>
      <sz val="12"/>
      <name val="Helvetica"/>
      <family val="2"/>
    </font>
    <font>
      <vertAlign val="superscript"/>
      <sz val="12"/>
      <name val="Helvetica"/>
      <family val="2"/>
    </font>
    <font>
      <vertAlign val="subscript"/>
      <sz val="12"/>
      <name val="Helvetica"/>
      <family val="2"/>
    </font>
    <font>
      <sz val="8"/>
      <name val="Helvetica"/>
      <family val="2"/>
    </font>
    <font>
      <i/>
      <sz val="11"/>
      <color rgb="FF7030A0"/>
      <name val="Arial"/>
      <family val="2"/>
    </font>
    <font>
      <i/>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57">
    <xf numFmtId="0" fontId="0" fillId="0" borderId="0" xfId="0"/>
    <xf numFmtId="0" fontId="13" fillId="0" borderId="0" xfId="0" applyFont="1"/>
    <xf numFmtId="0" fontId="14" fillId="0" borderId="0" xfId="0" applyFont="1"/>
    <xf numFmtId="3" fontId="13" fillId="0" borderId="0" xfId="0" applyNumberFormat="1" applyFont="1"/>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horizontal="left" vertical="center" wrapText="1"/>
    </xf>
    <xf numFmtId="2" fontId="13" fillId="0" borderId="4" xfId="0" applyNumberFormat="1" applyFont="1" applyBorder="1" applyAlignment="1">
      <alignment horizontal="left" vertical="top" shrinkToFit="1"/>
    </xf>
    <xf numFmtId="1" fontId="13" fillId="0" borderId="4"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0" xfId="0" applyAlignment="1">
      <alignment horizontal="left"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15" fillId="0" borderId="3" xfId="0" applyFont="1" applyBorder="1" applyAlignment="1">
      <alignment horizontal="center" vertical="top" wrapText="1"/>
    </xf>
    <xf numFmtId="0" fontId="0" fillId="0" borderId="0" xfId="0" applyAlignment="1">
      <alignment horizontal="left"/>
    </xf>
    <xf numFmtId="0" fontId="10" fillId="0" borderId="0" xfId="0" applyFont="1" applyAlignment="1">
      <alignment vertical="center"/>
    </xf>
    <xf numFmtId="0" fontId="12" fillId="0" borderId="0" xfId="1" applyFont="1" applyAlignment="1">
      <alignment vertical="center"/>
    </xf>
    <xf numFmtId="0" fontId="3" fillId="0" borderId="0" xfId="0" applyFont="1" applyAlignment="1">
      <alignment vertical="center"/>
    </xf>
    <xf numFmtId="0" fontId="2" fillId="0" borderId="0" xfId="0"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6" fillId="0" borderId="0" xfId="0" applyFont="1" applyAlignment="1">
      <alignment vertical="center"/>
    </xf>
    <xf numFmtId="0" fontId="5" fillId="0" borderId="0" xfId="0" applyFont="1" applyAlignment="1">
      <alignment vertical="center"/>
    </xf>
    <xf numFmtId="9" fontId="10" fillId="0" borderId="0" xfId="0" applyNumberFormat="1" applyFont="1" applyAlignment="1">
      <alignment vertical="center"/>
    </xf>
    <xf numFmtId="0" fontId="7" fillId="0" borderId="0" xfId="0" applyFont="1" applyAlignment="1">
      <alignment vertical="center"/>
    </xf>
    <xf numFmtId="0" fontId="10" fillId="3" borderId="0" xfId="0" applyFont="1" applyFill="1" applyAlignment="1">
      <alignment vertical="center"/>
    </xf>
    <xf numFmtId="0" fontId="10" fillId="0" borderId="0" xfId="0" applyFont="1" applyAlignment="1">
      <alignment vertical="center" wrapText="1"/>
    </xf>
    <xf numFmtId="0" fontId="10" fillId="4" borderId="0" xfId="0" applyFont="1" applyFill="1" applyAlignment="1">
      <alignment vertical="center"/>
    </xf>
    <xf numFmtId="0" fontId="3"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0"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left"/>
    </xf>
    <xf numFmtId="0" fontId="6" fillId="4" borderId="0" xfId="0" applyFont="1" applyFill="1" applyAlignment="1">
      <alignment vertical="center"/>
    </xf>
    <xf numFmtId="0" fontId="10" fillId="0" borderId="0" xfId="0" applyFont="1" applyAlignment="1">
      <alignment horizontal="center" vertical="center" wrapText="1"/>
    </xf>
    <xf numFmtId="0" fontId="8" fillId="3" borderId="0" xfId="0" applyFont="1" applyFill="1" applyAlignment="1">
      <alignment horizontal="left" vertical="center" wrapText="1"/>
    </xf>
    <xf numFmtId="0" fontId="8" fillId="3" borderId="0" xfId="0" applyFont="1" applyFill="1" applyAlignment="1">
      <alignment horizontal="left" vertical="center"/>
    </xf>
    <xf numFmtId="0" fontId="10" fillId="3" borderId="0" xfId="0" applyFont="1" applyFill="1" applyAlignment="1">
      <alignment horizontal="center" vertical="center" wrapText="1"/>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1" fontId="13" fillId="0" borderId="1" xfId="0" applyNumberFormat="1" applyFont="1" applyBorder="1" applyAlignment="1">
      <alignment horizontal="left" vertical="top" shrinkToFit="1"/>
    </xf>
    <xf numFmtId="1" fontId="13" fillId="0" borderId="2"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3" xfId="0" applyBorder="1" applyAlignment="1">
      <alignment horizontal="left" vertical="top" wrapText="1"/>
    </xf>
    <xf numFmtId="3" fontId="13" fillId="0" borderId="1" xfId="0" applyNumberFormat="1" applyFont="1" applyBorder="1" applyAlignment="1">
      <alignment horizontal="left" vertical="top" shrinkToFit="1"/>
    </xf>
    <xf numFmtId="3" fontId="13" fillId="0" borderId="3" xfId="0" applyNumberFormat="1" applyFont="1" applyBorder="1" applyAlignment="1">
      <alignment horizontal="left" vertical="top" shrinkToFit="1"/>
    </xf>
    <xf numFmtId="3" fontId="13" fillId="0" borderId="2" xfId="0" applyNumberFormat="1" applyFont="1" applyBorder="1" applyAlignment="1">
      <alignment horizontal="left" vertical="top" shrinkToFit="1"/>
    </xf>
    <xf numFmtId="0" fontId="0" fillId="0" borderId="0" xfId="0" applyAlignment="1">
      <alignment horizontal="left" vertical="top" wrapText="1"/>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xf numFmtId="0" fontId="11" fillId="0" borderId="0" xfId="1" applyAlignment="1">
      <alignment vertical="center"/>
    </xf>
    <xf numFmtId="0" fontId="9" fillId="3"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changes in Brought-to- treatment index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'Syphilis Appendix'!$F$2:$F$21</c:f>
              <c:numCache>
                <c:formatCode>General</c:formatCode>
                <c:ptCount val="20"/>
                <c:pt idx="0">
                  <c:v>1976</c:v>
                </c:pt>
                <c:pt idx="1">
                  <c:v>1984</c:v>
                </c:pt>
                <c:pt idx="2">
                  <c:v>1990</c:v>
                </c:pt>
                <c:pt idx="3">
                  <c:v>1991</c:v>
                </c:pt>
                <c:pt idx="4">
                  <c:v>1991</c:v>
                </c:pt>
                <c:pt idx="5">
                  <c:v>1991</c:v>
                </c:pt>
                <c:pt idx="6">
                  <c:v>1991</c:v>
                </c:pt>
                <c:pt idx="7">
                  <c:v>1992</c:v>
                </c:pt>
                <c:pt idx="8">
                  <c:v>1994</c:v>
                </c:pt>
                <c:pt idx="9">
                  <c:v>1994</c:v>
                </c:pt>
                <c:pt idx="10">
                  <c:v>1994</c:v>
                </c:pt>
                <c:pt idx="11">
                  <c:v>1994</c:v>
                </c:pt>
                <c:pt idx="12">
                  <c:v>1994</c:v>
                </c:pt>
                <c:pt idx="13">
                  <c:v>1994</c:v>
                </c:pt>
                <c:pt idx="14">
                  <c:v>1998</c:v>
                </c:pt>
                <c:pt idx="15">
                  <c:v>1998</c:v>
                </c:pt>
                <c:pt idx="16">
                  <c:v>1999</c:v>
                </c:pt>
                <c:pt idx="17">
                  <c:v>1999</c:v>
                </c:pt>
                <c:pt idx="18">
                  <c:v>2001</c:v>
                </c:pt>
                <c:pt idx="19">
                  <c:v>2001</c:v>
                </c:pt>
              </c:numCache>
            </c:numRef>
          </c:xVal>
          <c:yVal>
            <c:numRef>
              <c:f>'Syphilis Appendix'!$L$2:$L$21</c:f>
              <c:numCache>
                <c:formatCode>General</c:formatCode>
                <c:ptCount val="20"/>
                <c:pt idx="0">
                  <c:v>0.2</c:v>
                </c:pt>
                <c:pt idx="1">
                  <c:v>0.23</c:v>
                </c:pt>
                <c:pt idx="2">
                  <c:v>0.15</c:v>
                </c:pt>
                <c:pt idx="3">
                  <c:v>0.3</c:v>
                </c:pt>
                <c:pt idx="4">
                  <c:v>0.18</c:v>
                </c:pt>
                <c:pt idx="5">
                  <c:v>0.22</c:v>
                </c:pt>
                <c:pt idx="6">
                  <c:v>0.22</c:v>
                </c:pt>
                <c:pt idx="7">
                  <c:v>0.46</c:v>
                </c:pt>
                <c:pt idx="8">
                  <c:v>0.05</c:v>
                </c:pt>
                <c:pt idx="9">
                  <c:v>0.32</c:v>
                </c:pt>
                <c:pt idx="10">
                  <c:v>0.3</c:v>
                </c:pt>
                <c:pt idx="11">
                  <c:v>0.33</c:v>
                </c:pt>
                <c:pt idx="12">
                  <c:v>0.39</c:v>
                </c:pt>
                <c:pt idx="13">
                  <c:v>0.26</c:v>
                </c:pt>
                <c:pt idx="14">
                  <c:v>0.09</c:v>
                </c:pt>
                <c:pt idx="15">
                  <c:v>0.38</c:v>
                </c:pt>
                <c:pt idx="16">
                  <c:v>7.0000000000000007E-2</c:v>
                </c:pt>
                <c:pt idx="17">
                  <c:v>0.17</c:v>
                </c:pt>
                <c:pt idx="18">
                  <c:v>0.28999999999999998</c:v>
                </c:pt>
                <c:pt idx="19">
                  <c:v>0.12</c:v>
                </c:pt>
              </c:numCache>
            </c:numRef>
          </c:yVal>
          <c:smooth val="0"/>
          <c:extLst>
            <c:ext xmlns:c16="http://schemas.microsoft.com/office/drawing/2014/chart" uri="{C3380CC4-5D6E-409C-BE32-E72D297353CC}">
              <c16:uniqueId val="{00000000-F309-4C44-B6E5-6412D2E04BE9}"/>
            </c:ext>
          </c:extLst>
        </c:ser>
        <c:dLbls>
          <c:showLegendKey val="0"/>
          <c:showVal val="0"/>
          <c:showCatName val="0"/>
          <c:showSerName val="0"/>
          <c:showPercent val="0"/>
          <c:showBubbleSize val="0"/>
        </c:dLbls>
        <c:axId val="1971774703"/>
        <c:axId val="1971776415"/>
      </c:scatterChart>
      <c:valAx>
        <c:axId val="19717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6415"/>
        <c:crosses val="autoZero"/>
        <c:crossBetween val="midCat"/>
      </c:valAx>
      <c:valAx>
        <c:axId val="19717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508000</xdr:colOff>
      <xdr:row>9</xdr:row>
      <xdr:rowOff>184150</xdr:rowOff>
    </xdr:from>
    <xdr:to>
      <xdr:col>21</xdr:col>
      <xdr:colOff>431800</xdr:colOff>
      <xdr:row>23</xdr:row>
      <xdr:rowOff>82550</xdr:rowOff>
    </xdr:to>
    <xdr:graphicFrame macro="">
      <xdr:nvGraphicFramePr>
        <xdr:cNvPr id="3" name="Chart 2">
          <a:extLst>
            <a:ext uri="{FF2B5EF4-FFF2-40B4-BE49-F238E27FC236}">
              <a16:creationId xmlns:a16="http://schemas.microsoft.com/office/drawing/2014/main" id="{92E2AE9A-499A-AEB4-1A66-3F6416E45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ournals.lww.com/stdjournal/fulltext/2022/02000/effectiveness_of_syphilis_partner_notification.11.aspx" TargetMode="External"/><Relationship Id="rId7" Type="http://schemas.openxmlformats.org/officeDocument/2006/relationships/hyperlink" Target="https://journals.lww.com/stdjournal/abstract/9900/an_evaluation_of_syphilis_partner_services_among.460.aspx?casa_token=6KTSrecyMP0AAAAA:RqtbUlWRtXwgiOAarWS-VmAzEOgF8vynb63hBUH14KdzjrbvumXcr13eJ5SIVGhsYtr2asC3rik4getGRxW6DCE" TargetMode="External"/><Relationship Id="rId2" Type="http://schemas.openxmlformats.org/officeDocument/2006/relationships/hyperlink" Target="https://journals.lww.com/stdjournal/FullText/2017/08000/The_Number_of_Interviews_Needed_to_Yield_New.1.aspx" TargetMode="External"/><Relationship Id="rId1" Type="http://schemas.openxmlformats.org/officeDocument/2006/relationships/hyperlink" Target="https://journals.lww.com/stdjournal/fulltext/2020/12000/unnamed_partners_from_syphilis_partner_services.4.aspx" TargetMode="External"/><Relationship Id="rId6" Type="http://schemas.openxmlformats.org/officeDocument/2006/relationships/hyperlink" Targe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TargetMode="External"/><Relationship Id="rId5" Type="http://schemas.openxmlformats.org/officeDocument/2006/relationships/hyperlink" Target="https://journals.lww.com/stdjournal/fulltext/2010/08000/Increasing_Public_Health_Partner_Services_for.00001.aspx" TargetMode="External"/><Relationship Id="rId4" Type="http://schemas.openxmlformats.org/officeDocument/2006/relationships/hyperlink" Target="https://journals.lww.com/stdjournal/fulltext/2005/02000/Emphasizing_Infectious_Syphilis_Partner.00003.aspx?casa_token=IOfhy186jzoAAAAA:XIUKYYWcIA9C7rJK5V-g6FRas4iTYjhM3bX-kVJKW1ylDrjH3YSd0ZWZtUIOcQRTct3RZFmCKHQeRMukhIFoHc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59D2-F9E3-484D-87E1-D018F56AE5AF}">
  <dimension ref="A1:L93"/>
  <sheetViews>
    <sheetView tabSelected="1" topLeftCell="A27" workbookViewId="0">
      <selection activeCell="A52" sqref="A52"/>
    </sheetView>
  </sheetViews>
  <sheetFormatPr baseColWidth="10" defaultColWidth="10.83203125" defaultRowHeight="14" x14ac:dyDescent="0.2"/>
  <cols>
    <col min="1" max="1" width="76.6640625" style="16" customWidth="1"/>
    <col min="2" max="2" width="16.33203125" style="16" bestFit="1" customWidth="1"/>
    <col min="3" max="3" width="16.5" style="16" bestFit="1" customWidth="1"/>
    <col min="4" max="4" width="19" style="16" bestFit="1" customWidth="1"/>
    <col min="5" max="5" width="18.33203125" style="16" bestFit="1" customWidth="1"/>
    <col min="6" max="6" width="23.33203125" style="16" bestFit="1" customWidth="1"/>
    <col min="7" max="7" width="25.6640625" style="16" customWidth="1"/>
    <col min="8" max="8" width="14" style="16" bestFit="1" customWidth="1"/>
    <col min="9" max="9" width="23" style="16" bestFit="1" customWidth="1"/>
    <col min="10" max="16384" width="10.83203125" style="16"/>
  </cols>
  <sheetData>
    <row r="1" spans="1:10" ht="32" customHeight="1" x14ac:dyDescent="0.2">
      <c r="A1" s="37" t="s">
        <v>0</v>
      </c>
      <c r="B1" s="37"/>
      <c r="C1" s="37"/>
      <c r="D1" s="37"/>
      <c r="E1" s="37"/>
      <c r="F1" s="37"/>
      <c r="G1" s="37"/>
      <c r="H1" s="37"/>
      <c r="I1" s="37"/>
    </row>
    <row r="2" spans="1:10" x14ac:dyDescent="0.2">
      <c r="A2" s="16" t="s">
        <v>1</v>
      </c>
      <c r="B2" s="17" t="s">
        <v>2</v>
      </c>
    </row>
    <row r="3" spans="1:10" ht="16" x14ac:dyDescent="0.2">
      <c r="A3" s="16" t="s">
        <v>3</v>
      </c>
      <c r="B3" s="55" t="s">
        <v>4</v>
      </c>
    </row>
    <row r="5" spans="1:10" x14ac:dyDescent="0.2">
      <c r="A5" s="18" t="s">
        <v>5</v>
      </c>
      <c r="B5" s="18" t="s">
        <v>6</v>
      </c>
      <c r="C5" s="18" t="s">
        <v>7</v>
      </c>
      <c r="D5" s="18" t="s">
        <v>8</v>
      </c>
      <c r="E5" s="18" t="s">
        <v>9</v>
      </c>
      <c r="F5" s="18" t="s">
        <v>10</v>
      </c>
      <c r="G5" s="18" t="s">
        <v>11</v>
      </c>
      <c r="H5" s="18" t="s">
        <v>12</v>
      </c>
      <c r="I5" s="18" t="s">
        <v>13</v>
      </c>
    </row>
    <row r="6" spans="1:10" x14ac:dyDescent="0.2">
      <c r="A6" s="19" t="s">
        <v>14</v>
      </c>
      <c r="B6" s="18">
        <v>29719</v>
      </c>
      <c r="C6" s="18">
        <v>9433</v>
      </c>
      <c r="D6" s="18">
        <v>2453</v>
      </c>
      <c r="E6" s="18">
        <v>1411</v>
      </c>
      <c r="F6" s="18">
        <v>3779</v>
      </c>
      <c r="G6" s="18">
        <v>1470</v>
      </c>
      <c r="H6" s="18">
        <v>8830</v>
      </c>
      <c r="I6" s="18">
        <v>2343</v>
      </c>
      <c r="J6" s="19"/>
    </row>
    <row r="7" spans="1:10" x14ac:dyDescent="0.2">
      <c r="A7" s="19" t="s">
        <v>15</v>
      </c>
      <c r="B7" s="18">
        <v>23613</v>
      </c>
      <c r="C7" s="18">
        <v>9388</v>
      </c>
      <c r="D7" s="18">
        <v>2346</v>
      </c>
      <c r="E7" s="18">
        <v>1291</v>
      </c>
      <c r="F7" s="18">
        <v>3727</v>
      </c>
      <c r="G7" s="18">
        <v>1243</v>
      </c>
      <c r="H7" s="18">
        <v>4445</v>
      </c>
      <c r="I7" s="18">
        <v>1173</v>
      </c>
      <c r="J7" s="19"/>
    </row>
    <row r="8" spans="1:10" x14ac:dyDescent="0.2">
      <c r="A8" s="19" t="s">
        <v>16</v>
      </c>
      <c r="B8" s="18">
        <v>20890</v>
      </c>
      <c r="C8" s="18">
        <v>7194</v>
      </c>
      <c r="D8" s="18">
        <v>1931</v>
      </c>
      <c r="E8" s="18">
        <v>1756</v>
      </c>
      <c r="F8" s="18">
        <v>4523</v>
      </c>
      <c r="G8" s="18">
        <v>1298</v>
      </c>
      <c r="H8" s="18">
        <v>2263</v>
      </c>
      <c r="I8" s="18">
        <v>1925</v>
      </c>
      <c r="J8" s="19"/>
    </row>
    <row r="9" spans="1:10" x14ac:dyDescent="0.2">
      <c r="A9" s="18" t="s">
        <v>17</v>
      </c>
      <c r="B9" s="19">
        <v>17.100000000000001</v>
      </c>
      <c r="C9" s="19">
        <v>24.4</v>
      </c>
      <c r="D9" s="19">
        <v>28.3</v>
      </c>
      <c r="E9" s="19">
        <v>19</v>
      </c>
      <c r="F9" s="19">
        <v>10</v>
      </c>
      <c r="G9" s="19">
        <v>9.1999999999999993</v>
      </c>
      <c r="H9" s="19">
        <v>10.8</v>
      </c>
      <c r="I9" s="19">
        <v>6.1</v>
      </c>
      <c r="J9" s="19"/>
    </row>
    <row r="10" spans="1:10" x14ac:dyDescent="0.2">
      <c r="A10" s="19" t="s">
        <v>18</v>
      </c>
      <c r="B10" s="20">
        <v>11.3</v>
      </c>
      <c r="C10" s="20">
        <v>12.6</v>
      </c>
      <c r="D10" s="20">
        <v>14.8</v>
      </c>
      <c r="E10" s="20">
        <v>12.2</v>
      </c>
      <c r="F10" s="20">
        <v>10.199999999999999</v>
      </c>
      <c r="G10" s="20">
        <v>10.5</v>
      </c>
      <c r="H10" s="20">
        <v>10.3</v>
      </c>
      <c r="I10" s="20">
        <v>6.1</v>
      </c>
      <c r="J10" s="19"/>
    </row>
    <row r="11" spans="1:10" x14ac:dyDescent="0.2">
      <c r="A11" s="18" t="s">
        <v>19</v>
      </c>
      <c r="B11" s="19">
        <v>0.2</v>
      </c>
      <c r="C11" s="19">
        <v>0.3</v>
      </c>
      <c r="D11" s="19">
        <v>0.6</v>
      </c>
      <c r="E11" s="19">
        <v>0.5</v>
      </c>
      <c r="F11" s="19">
        <v>0</v>
      </c>
      <c r="G11" s="19">
        <v>0.2</v>
      </c>
      <c r="H11" s="19">
        <v>0.1</v>
      </c>
      <c r="I11" s="19">
        <v>0</v>
      </c>
      <c r="J11" s="19"/>
    </row>
    <row r="12" spans="1:10" x14ac:dyDescent="0.2">
      <c r="A12" s="18" t="s">
        <v>20</v>
      </c>
      <c r="B12" s="19">
        <v>12.5</v>
      </c>
      <c r="C12" s="19">
        <v>9.1</v>
      </c>
      <c r="D12" s="19">
        <v>12.1</v>
      </c>
      <c r="E12" s="19">
        <v>15.7</v>
      </c>
      <c r="F12" s="19">
        <v>16.5</v>
      </c>
      <c r="G12" s="19">
        <v>17.3</v>
      </c>
      <c r="H12" s="19">
        <v>13.2</v>
      </c>
      <c r="I12" s="19">
        <v>9.5</v>
      </c>
      <c r="J12" s="19"/>
    </row>
    <row r="13" spans="1:10" x14ac:dyDescent="0.2">
      <c r="A13" s="19" t="s">
        <v>21</v>
      </c>
      <c r="B13" s="21">
        <v>28.6</v>
      </c>
      <c r="C13" s="21">
        <v>24.6</v>
      </c>
      <c r="D13" s="21">
        <v>21.1</v>
      </c>
      <c r="E13" s="21">
        <v>30.1</v>
      </c>
      <c r="F13" s="21">
        <v>36.299999999999997</v>
      </c>
      <c r="G13" s="21">
        <v>25.3</v>
      </c>
      <c r="H13" s="21">
        <v>23.6</v>
      </c>
      <c r="I13" s="21">
        <v>39.799999999999997</v>
      </c>
      <c r="J13" s="19"/>
    </row>
    <row r="14" spans="1:10" x14ac:dyDescent="0.2">
      <c r="A14" s="18" t="s">
        <v>22</v>
      </c>
      <c r="B14" s="19">
        <v>10.1</v>
      </c>
      <c r="C14" s="19">
        <v>12.4</v>
      </c>
      <c r="D14" s="19">
        <v>9.3000000000000007</v>
      </c>
      <c r="E14" s="19">
        <v>5.5</v>
      </c>
      <c r="F14" s="19">
        <v>11.1</v>
      </c>
      <c r="G14" s="19">
        <v>12</v>
      </c>
      <c r="H14" s="19">
        <v>6.9</v>
      </c>
      <c r="I14" s="19">
        <v>6.4</v>
      </c>
      <c r="J14" s="19"/>
    </row>
    <row r="15" spans="1:10" x14ac:dyDescent="0.2">
      <c r="A15" s="19" t="s">
        <v>23</v>
      </c>
      <c r="B15" s="19">
        <v>13.2</v>
      </c>
      <c r="C15" s="19">
        <v>11.9</v>
      </c>
      <c r="D15" s="19">
        <v>14.2</v>
      </c>
      <c r="E15" s="19">
        <v>14.6</v>
      </c>
      <c r="F15" s="19">
        <v>14.3</v>
      </c>
      <c r="G15" s="19">
        <v>10.8</v>
      </c>
      <c r="H15" s="19">
        <v>19.899999999999999</v>
      </c>
      <c r="I15" s="19">
        <v>6.6</v>
      </c>
      <c r="J15" s="19"/>
    </row>
    <row r="16" spans="1:10" x14ac:dyDescent="0.2">
      <c r="A16" s="19" t="s">
        <v>24</v>
      </c>
      <c r="B16" s="19">
        <v>17.3</v>
      </c>
      <c r="C16" s="19">
        <v>14.9</v>
      </c>
      <c r="D16" s="19">
        <v>14.1</v>
      </c>
      <c r="E16" s="19">
        <v>12</v>
      </c>
      <c r="F16" s="19">
        <v>10.6</v>
      </c>
      <c r="G16" s="19">
        <v>21</v>
      </c>
      <c r="H16" s="19">
        <v>24.9</v>
      </c>
      <c r="I16" s="19">
        <v>30.5</v>
      </c>
      <c r="J16" s="19"/>
    </row>
    <row r="17" spans="1:12" x14ac:dyDescent="0.2">
      <c r="A17" s="19" t="s">
        <v>25</v>
      </c>
      <c r="B17" s="19">
        <v>0.9</v>
      </c>
      <c r="C17" s="19">
        <v>0</v>
      </c>
      <c r="D17" s="19">
        <v>0.3</v>
      </c>
      <c r="E17" s="19">
        <v>2.6</v>
      </c>
      <c r="F17" s="19">
        <v>1.3</v>
      </c>
      <c r="G17" s="19">
        <v>4.2</v>
      </c>
      <c r="H17" s="19">
        <v>0.6</v>
      </c>
      <c r="I17" s="19">
        <v>1</v>
      </c>
      <c r="J17" s="19"/>
    </row>
    <row r="18" spans="1:12" x14ac:dyDescent="0.2">
      <c r="A18" s="19"/>
      <c r="B18" s="19"/>
      <c r="C18" s="19"/>
      <c r="D18" s="19"/>
      <c r="E18" s="19"/>
      <c r="F18" s="19"/>
      <c r="G18" s="19"/>
      <c r="H18" s="19"/>
      <c r="I18" s="19"/>
      <c r="J18" s="19"/>
    </row>
    <row r="20" spans="1:12" x14ac:dyDescent="0.2">
      <c r="A20" s="22" t="s">
        <v>26</v>
      </c>
      <c r="B20" s="22">
        <f>ROUND(B7/B6,3)</f>
        <v>0.79500000000000004</v>
      </c>
      <c r="C20" s="22">
        <f t="shared" ref="C20:I20" si="0">ROUND(C7/C6,3)</f>
        <v>0.995</v>
      </c>
      <c r="D20" s="22">
        <f t="shared" si="0"/>
        <v>0.95599999999999996</v>
      </c>
      <c r="E20" s="22">
        <f t="shared" si="0"/>
        <v>0.91500000000000004</v>
      </c>
      <c r="F20" s="22">
        <f t="shared" si="0"/>
        <v>0.98599999999999999</v>
      </c>
      <c r="G20" s="22">
        <f t="shared" si="0"/>
        <v>0.84599999999999997</v>
      </c>
      <c r="H20" s="22">
        <f t="shared" si="0"/>
        <v>0.503</v>
      </c>
      <c r="I20" s="22">
        <f t="shared" si="0"/>
        <v>0.501</v>
      </c>
    </row>
    <row r="21" spans="1:12" x14ac:dyDescent="0.2">
      <c r="A21" s="22" t="s">
        <v>27</v>
      </c>
      <c r="B21" s="22">
        <f>ROUND(B9/SUM(B9,B11,B12,B14),2)</f>
        <v>0.43</v>
      </c>
      <c r="C21" s="22">
        <f t="shared" ref="C21:I21" si="1">ROUND(C9/SUM(C9,C11,C12,C14),2)</f>
        <v>0.53</v>
      </c>
      <c r="D21" s="22">
        <f t="shared" si="1"/>
        <v>0.56000000000000005</v>
      </c>
      <c r="E21" s="22">
        <f t="shared" si="1"/>
        <v>0.47</v>
      </c>
      <c r="F21" s="22">
        <f t="shared" si="1"/>
        <v>0.27</v>
      </c>
      <c r="G21" s="22">
        <f t="shared" si="1"/>
        <v>0.24</v>
      </c>
      <c r="H21" s="22">
        <f t="shared" si="1"/>
        <v>0.35</v>
      </c>
      <c r="I21" s="22">
        <f t="shared" si="1"/>
        <v>0.28000000000000003</v>
      </c>
      <c r="J21" s="19"/>
    </row>
    <row r="22" spans="1:12" x14ac:dyDescent="0.2">
      <c r="A22" s="22" t="s">
        <v>28</v>
      </c>
      <c r="B22" s="22">
        <f>ROUND(B10/100 * B8/B7,3)</f>
        <v>0.1</v>
      </c>
      <c r="C22" s="22">
        <f t="shared" ref="C22:I22" si="2">ROUND(C10/100 * C8/C7,3)</f>
        <v>9.7000000000000003E-2</v>
      </c>
      <c r="D22" s="22">
        <f t="shared" si="2"/>
        <v>0.122</v>
      </c>
      <c r="E22" s="22">
        <f t="shared" si="2"/>
        <v>0.16600000000000001</v>
      </c>
      <c r="F22" s="22">
        <f t="shared" si="2"/>
        <v>0.124</v>
      </c>
      <c r="G22" s="22">
        <f t="shared" si="2"/>
        <v>0.11</v>
      </c>
      <c r="H22" s="22">
        <f t="shared" si="2"/>
        <v>5.1999999999999998E-2</v>
      </c>
      <c r="I22" s="22">
        <f t="shared" si="2"/>
        <v>0.1</v>
      </c>
      <c r="J22" s="19"/>
    </row>
    <row r="23" spans="1:12" x14ac:dyDescent="0.2">
      <c r="A23" s="22" t="s">
        <v>29</v>
      </c>
      <c r="B23" s="22">
        <f>ROUND(B13/100 *B8/B7,3)</f>
        <v>0.253</v>
      </c>
      <c r="C23" s="22">
        <f t="shared" ref="C23:I23" si="3">ROUND(C13/100 *C8/C7,3)</f>
        <v>0.189</v>
      </c>
      <c r="D23" s="22">
        <f t="shared" si="3"/>
        <v>0.17399999999999999</v>
      </c>
      <c r="E23" s="22">
        <f t="shared" si="3"/>
        <v>0.40899999999999997</v>
      </c>
      <c r="F23" s="22">
        <f t="shared" si="3"/>
        <v>0.441</v>
      </c>
      <c r="G23" s="22">
        <f t="shared" si="3"/>
        <v>0.26400000000000001</v>
      </c>
      <c r="H23" s="22">
        <f t="shared" si="3"/>
        <v>0.12</v>
      </c>
      <c r="I23" s="22">
        <f t="shared" si="3"/>
        <v>0.65300000000000002</v>
      </c>
      <c r="J23" s="19"/>
      <c r="L23" s="19"/>
    </row>
    <row r="24" spans="1:12" s="31" customFormat="1" x14ac:dyDescent="0.2">
      <c r="A24" s="30" t="s">
        <v>30</v>
      </c>
      <c r="B24" s="30">
        <f>B23*B21</f>
        <v>0.10879</v>
      </c>
      <c r="C24" s="30">
        <f t="shared" ref="C24:I24" si="4">C23*C21</f>
        <v>0.10017000000000001</v>
      </c>
      <c r="D24" s="30">
        <f t="shared" si="4"/>
        <v>9.7439999999999999E-2</v>
      </c>
      <c r="E24" s="30">
        <f t="shared" si="4"/>
        <v>0.19222999999999998</v>
      </c>
      <c r="F24" s="30">
        <f t="shared" si="4"/>
        <v>0.11907000000000001</v>
      </c>
      <c r="G24" s="30">
        <f t="shared" si="4"/>
        <v>6.336E-2</v>
      </c>
      <c r="H24" s="30">
        <f t="shared" si="4"/>
        <v>4.1999999999999996E-2</v>
      </c>
      <c r="I24" s="30">
        <f t="shared" si="4"/>
        <v>0.18284000000000003</v>
      </c>
      <c r="J24" s="23"/>
    </row>
    <row r="25" spans="1:12" x14ac:dyDescent="0.2">
      <c r="A25" s="19"/>
      <c r="B25" s="19"/>
      <c r="C25" s="19"/>
      <c r="D25" s="19"/>
      <c r="E25" s="19"/>
      <c r="F25" s="19"/>
      <c r="G25" s="19"/>
      <c r="H25" s="19"/>
      <c r="I25" s="19"/>
      <c r="J25" s="19"/>
    </row>
    <row r="26" spans="1:12" x14ac:dyDescent="0.2">
      <c r="A26" s="29" t="s">
        <v>31</v>
      </c>
      <c r="B26" s="29" t="s">
        <v>32</v>
      </c>
      <c r="C26" s="19"/>
      <c r="D26" s="19"/>
      <c r="E26" s="19"/>
      <c r="F26" s="19"/>
      <c r="G26" s="19"/>
      <c r="H26" s="19"/>
      <c r="I26" s="19"/>
      <c r="J26" s="19"/>
    </row>
    <row r="27" spans="1:12" x14ac:dyDescent="0.2">
      <c r="A27" s="29" t="s">
        <v>33</v>
      </c>
      <c r="B27" s="29" t="s">
        <v>34</v>
      </c>
      <c r="C27" s="19"/>
      <c r="D27" s="19"/>
      <c r="E27" s="19"/>
      <c r="F27" s="19"/>
      <c r="G27" s="19"/>
      <c r="H27" s="19"/>
      <c r="I27" s="19"/>
      <c r="J27" s="19"/>
    </row>
    <row r="28" spans="1:12" x14ac:dyDescent="0.2">
      <c r="A28" s="29" t="s">
        <v>35</v>
      </c>
      <c r="B28" s="29" t="s">
        <v>36</v>
      </c>
      <c r="C28" s="19"/>
      <c r="D28" s="19"/>
      <c r="E28" s="19"/>
      <c r="F28" s="19"/>
      <c r="G28" s="19"/>
      <c r="H28" s="19"/>
      <c r="I28" s="19"/>
      <c r="J28" s="19"/>
    </row>
    <row r="29" spans="1:12" x14ac:dyDescent="0.2">
      <c r="A29" s="19"/>
      <c r="B29" s="19"/>
      <c r="C29" s="19"/>
      <c r="D29" s="19"/>
      <c r="E29" s="19"/>
      <c r="F29" s="19"/>
      <c r="G29" s="19"/>
      <c r="H29" s="19"/>
      <c r="I29" s="19"/>
      <c r="J29" s="19"/>
    </row>
    <row r="30" spans="1:12" x14ac:dyDescent="0.2">
      <c r="C30" s="19"/>
      <c r="D30" s="19"/>
      <c r="E30" s="19"/>
      <c r="F30" s="19"/>
      <c r="G30" s="19"/>
      <c r="H30" s="19"/>
      <c r="I30" s="19"/>
      <c r="J30" s="19"/>
    </row>
    <row r="31" spans="1:12" x14ac:dyDescent="0.2">
      <c r="B31" s="19"/>
      <c r="C31" s="19"/>
      <c r="D31" s="19"/>
      <c r="E31" s="19"/>
      <c r="F31" s="19"/>
      <c r="G31" s="19"/>
      <c r="H31" s="19"/>
      <c r="I31" s="19"/>
      <c r="J31" s="19"/>
    </row>
    <row r="32" spans="1:12" ht="46" customHeight="1" x14ac:dyDescent="0.2">
      <c r="A32" s="38" t="s">
        <v>37</v>
      </c>
      <c r="B32" s="38"/>
      <c r="C32" s="38"/>
      <c r="D32" s="38"/>
      <c r="E32" s="38"/>
      <c r="F32" s="38"/>
      <c r="G32" s="38"/>
      <c r="H32" s="38"/>
      <c r="I32" s="38"/>
      <c r="J32" s="19"/>
    </row>
    <row r="33" spans="1:9" x14ac:dyDescent="0.2">
      <c r="B33" s="17" t="s">
        <v>38</v>
      </c>
    </row>
    <row r="35" spans="1:9" x14ac:dyDescent="0.2">
      <c r="A35" s="16" t="s">
        <v>39</v>
      </c>
      <c r="B35" s="16">
        <v>1646</v>
      </c>
    </row>
    <row r="36" spans="1:9" x14ac:dyDescent="0.2">
      <c r="A36" s="16" t="s">
        <v>40</v>
      </c>
      <c r="B36" s="16">
        <v>1407</v>
      </c>
    </row>
    <row r="37" spans="1:9" x14ac:dyDescent="0.2">
      <c r="A37" s="16" t="s">
        <v>41</v>
      </c>
      <c r="B37" s="16">
        <v>2181</v>
      </c>
    </row>
    <row r="38" spans="1:9" x14ac:dyDescent="0.2">
      <c r="A38" s="16" t="s">
        <v>42</v>
      </c>
      <c r="B38" s="16">
        <v>241</v>
      </c>
    </row>
    <row r="39" spans="1:9" x14ac:dyDescent="0.2">
      <c r="A39" s="16" t="s">
        <v>43</v>
      </c>
      <c r="B39" s="24">
        <v>0.56999999999999995</v>
      </c>
    </row>
    <row r="40" spans="1:9" x14ac:dyDescent="0.2">
      <c r="A40" s="16" t="s">
        <v>44</v>
      </c>
      <c r="B40" s="24">
        <v>0.78</v>
      </c>
    </row>
    <row r="42" spans="1:9" x14ac:dyDescent="0.2">
      <c r="A42" s="22" t="s">
        <v>45</v>
      </c>
      <c r="B42" s="22">
        <f>ROUND(B36/B35,3)</f>
        <v>0.85499999999999998</v>
      </c>
    </row>
    <row r="43" spans="1:9" x14ac:dyDescent="0.2">
      <c r="A43" s="22" t="s">
        <v>46</v>
      </c>
      <c r="B43" s="22">
        <f>ROUND(B38/B36,3)</f>
        <v>0.17100000000000001</v>
      </c>
      <c r="C43" s="16" t="s">
        <v>47</v>
      </c>
    </row>
    <row r="48" spans="1:9" ht="30" customHeight="1" x14ac:dyDescent="0.2">
      <c r="A48" s="56" t="s">
        <v>390</v>
      </c>
      <c r="B48" s="56"/>
      <c r="C48" s="56"/>
      <c r="D48" s="56"/>
      <c r="E48" s="56"/>
      <c r="F48" s="56"/>
      <c r="G48" s="56"/>
      <c r="H48" s="56"/>
      <c r="I48" s="56"/>
    </row>
    <row r="49" spans="1:9" ht="33" customHeight="1" x14ac:dyDescent="0.2">
      <c r="A49" s="37" t="s">
        <v>48</v>
      </c>
      <c r="B49" s="37"/>
      <c r="C49" s="37"/>
      <c r="D49" s="37"/>
      <c r="E49" s="37"/>
      <c r="F49" s="37"/>
      <c r="G49" s="37"/>
      <c r="H49" s="37"/>
      <c r="I49" s="37"/>
    </row>
    <row r="50" spans="1:9" ht="16" x14ac:dyDescent="0.2">
      <c r="A50" s="55" t="s">
        <v>49</v>
      </c>
    </row>
    <row r="51" spans="1:9" x14ac:dyDescent="0.2">
      <c r="A51" s="16" t="s">
        <v>50</v>
      </c>
    </row>
    <row r="52" spans="1:9" x14ac:dyDescent="0.2">
      <c r="A52" s="16" t="s">
        <v>51</v>
      </c>
    </row>
    <row r="53" spans="1:9" x14ac:dyDescent="0.2">
      <c r="A53" s="25" t="s">
        <v>52</v>
      </c>
    </row>
    <row r="56" spans="1:9" s="26" customFormat="1" ht="38" customHeight="1" x14ac:dyDescent="0.2">
      <c r="A56" s="39" t="s">
        <v>53</v>
      </c>
      <c r="B56" s="39"/>
      <c r="C56" s="39"/>
      <c r="D56" s="39"/>
      <c r="E56" s="39"/>
      <c r="F56" s="39"/>
      <c r="G56" s="39"/>
      <c r="H56" s="39"/>
      <c r="I56" s="39"/>
    </row>
    <row r="57" spans="1:9" ht="16" x14ac:dyDescent="0.2">
      <c r="A57" s="55" t="s">
        <v>54</v>
      </c>
    </row>
    <row r="58" spans="1:9" x14ac:dyDescent="0.2">
      <c r="B58" s="32" t="s">
        <v>55</v>
      </c>
      <c r="C58" s="32" t="s">
        <v>56</v>
      </c>
      <c r="D58" s="32" t="s">
        <v>57</v>
      </c>
      <c r="E58" s="32" t="s">
        <v>58</v>
      </c>
      <c r="F58" s="32" t="s">
        <v>11</v>
      </c>
    </row>
    <row r="59" spans="1:9" x14ac:dyDescent="0.2">
      <c r="A59" s="16" t="s">
        <v>59</v>
      </c>
      <c r="B59" s="32">
        <f>SUM(C59:F59)</f>
        <v>13207</v>
      </c>
      <c r="C59" s="32">
        <v>5479</v>
      </c>
      <c r="D59" s="32">
        <v>660</v>
      </c>
      <c r="E59" s="32">
        <v>6300</v>
      </c>
      <c r="F59" s="32">
        <v>768</v>
      </c>
    </row>
    <row r="60" spans="1:9" x14ac:dyDescent="0.2">
      <c r="A60" s="16" t="s">
        <v>60</v>
      </c>
      <c r="B60" s="32">
        <f>SUM(C60:F60)</f>
        <v>11227</v>
      </c>
      <c r="C60" s="32">
        <v>3818</v>
      </c>
      <c r="D60" s="32">
        <v>660</v>
      </c>
      <c r="E60" s="32">
        <v>6178</v>
      </c>
      <c r="F60" s="32">
        <v>571</v>
      </c>
    </row>
    <row r="61" spans="1:9" x14ac:dyDescent="0.2">
      <c r="A61" s="16" t="s">
        <v>61</v>
      </c>
      <c r="B61" s="32">
        <f>SUM(C61:F61)</f>
        <v>1077</v>
      </c>
      <c r="C61" s="32">
        <v>154</v>
      </c>
      <c r="D61" s="32">
        <v>45</v>
      </c>
      <c r="E61" s="32">
        <v>817</v>
      </c>
      <c r="F61" s="32">
        <v>61</v>
      </c>
    </row>
    <row r="62" spans="1:9" x14ac:dyDescent="0.2">
      <c r="A62" s="16" t="s">
        <v>62</v>
      </c>
      <c r="B62" s="32"/>
      <c r="C62" s="32"/>
      <c r="D62" s="32"/>
      <c r="E62" s="32"/>
      <c r="F62" s="32"/>
    </row>
    <row r="63" spans="1:9" x14ac:dyDescent="0.2">
      <c r="A63" s="22" t="s">
        <v>26</v>
      </c>
      <c r="B63" s="33">
        <f t="shared" ref="B63:F64" si="5">ROUND(B60/B59,3)</f>
        <v>0.85</v>
      </c>
      <c r="C63" s="33">
        <f t="shared" si="5"/>
        <v>0.69699999999999995</v>
      </c>
      <c r="D63" s="33">
        <f t="shared" si="5"/>
        <v>1</v>
      </c>
      <c r="E63" s="33">
        <f t="shared" si="5"/>
        <v>0.98099999999999998</v>
      </c>
      <c r="F63" s="33">
        <f t="shared" si="5"/>
        <v>0.74299999999999999</v>
      </c>
    </row>
    <row r="64" spans="1:9" x14ac:dyDescent="0.2">
      <c r="A64" s="22" t="s">
        <v>63</v>
      </c>
      <c r="B64" s="33">
        <f t="shared" si="5"/>
        <v>9.6000000000000002E-2</v>
      </c>
      <c r="C64" s="33">
        <f t="shared" si="5"/>
        <v>0.04</v>
      </c>
      <c r="D64" s="33">
        <f t="shared" si="5"/>
        <v>6.8000000000000005E-2</v>
      </c>
      <c r="E64" s="33">
        <f t="shared" si="5"/>
        <v>0.13200000000000001</v>
      </c>
      <c r="F64" s="33">
        <f t="shared" si="5"/>
        <v>0.107</v>
      </c>
    </row>
    <row r="67" spans="1:9" ht="31" customHeight="1" x14ac:dyDescent="0.2">
      <c r="A67" s="39" t="s">
        <v>64</v>
      </c>
      <c r="B67" s="39"/>
      <c r="C67" s="39"/>
      <c r="D67" s="39"/>
      <c r="E67" s="39"/>
      <c r="F67" s="39"/>
      <c r="G67" s="39"/>
      <c r="H67" s="39"/>
      <c r="I67" s="39"/>
    </row>
    <row r="68" spans="1:9" ht="16" x14ac:dyDescent="0.2">
      <c r="A68" s="55" t="s">
        <v>65</v>
      </c>
    </row>
    <row r="70" spans="1:9" x14ac:dyDescent="0.2">
      <c r="A70" s="16" t="s">
        <v>66</v>
      </c>
      <c r="B70" s="16">
        <v>490</v>
      </c>
    </row>
    <row r="71" spans="1:9" x14ac:dyDescent="0.2">
      <c r="A71" s="16" t="s">
        <v>67</v>
      </c>
      <c r="B71" s="16">
        <v>141</v>
      </c>
    </row>
    <row r="72" spans="1:9" x14ac:dyDescent="0.2">
      <c r="A72" s="16" t="s">
        <v>68</v>
      </c>
      <c r="B72" s="16">
        <f>B70-B71</f>
        <v>349</v>
      </c>
    </row>
    <row r="74" spans="1:9" x14ac:dyDescent="0.2">
      <c r="A74" s="16" t="s">
        <v>69</v>
      </c>
      <c r="B74" s="16">
        <v>92</v>
      </c>
    </row>
    <row r="75" spans="1:9" x14ac:dyDescent="0.2">
      <c r="A75" s="16" t="s">
        <v>70</v>
      </c>
      <c r="B75" s="16">
        <v>74</v>
      </c>
    </row>
    <row r="76" spans="1:9" x14ac:dyDescent="0.2">
      <c r="A76" s="16" t="s">
        <v>71</v>
      </c>
      <c r="B76" s="16">
        <v>42</v>
      </c>
    </row>
    <row r="77" spans="1:9" x14ac:dyDescent="0.2">
      <c r="A77" s="16" t="s">
        <v>72</v>
      </c>
      <c r="B77" s="16">
        <v>15</v>
      </c>
    </row>
    <row r="78" spans="1:9" x14ac:dyDescent="0.2">
      <c r="A78" s="16" t="s">
        <v>73</v>
      </c>
      <c r="B78" s="16" t="s">
        <v>74</v>
      </c>
    </row>
    <row r="79" spans="1:9" x14ac:dyDescent="0.2">
      <c r="A79" s="16" t="s">
        <v>75</v>
      </c>
      <c r="B79" s="16">
        <f>1.1 *B77</f>
        <v>16.5</v>
      </c>
    </row>
    <row r="81" spans="1:9" x14ac:dyDescent="0.2">
      <c r="A81" s="22" t="s">
        <v>76</v>
      </c>
      <c r="B81" s="22">
        <f>B71/B70</f>
        <v>0.28775510204081634</v>
      </c>
    </row>
    <row r="82" spans="1:9" x14ac:dyDescent="0.2">
      <c r="A82" s="22" t="s">
        <v>77</v>
      </c>
      <c r="B82" s="22">
        <f>B79/B74</f>
        <v>0.17934782608695651</v>
      </c>
    </row>
    <row r="85" spans="1:9" ht="43" customHeight="1" x14ac:dyDescent="0.2">
      <c r="A85" s="26" t="s">
        <v>78</v>
      </c>
      <c r="B85" s="26"/>
      <c r="C85" s="26"/>
      <c r="D85" s="26"/>
      <c r="E85" s="26"/>
      <c r="F85" s="26"/>
      <c r="G85" s="26"/>
      <c r="H85" s="26"/>
      <c r="I85" s="26"/>
    </row>
    <row r="86" spans="1:9" ht="16" x14ac:dyDescent="0.2">
      <c r="A86" s="55" t="s">
        <v>79</v>
      </c>
    </row>
    <row r="89" spans="1:9" x14ac:dyDescent="0.2">
      <c r="A89" s="22" t="s">
        <v>80</v>
      </c>
      <c r="B89" s="35" t="s">
        <v>81</v>
      </c>
      <c r="C89" s="28" t="s">
        <v>82</v>
      </c>
    </row>
    <row r="90" spans="1:9" x14ac:dyDescent="0.2">
      <c r="A90" s="36" t="s">
        <v>83</v>
      </c>
    </row>
    <row r="91" spans="1:9" x14ac:dyDescent="0.2">
      <c r="A91" s="36"/>
    </row>
    <row r="92" spans="1:9" ht="29" customHeight="1" x14ac:dyDescent="0.2">
      <c r="A92" s="36"/>
    </row>
    <row r="93" spans="1:9" x14ac:dyDescent="0.2">
      <c r="A93" s="27"/>
    </row>
  </sheetData>
  <mergeCells count="7">
    <mergeCell ref="A90:A92"/>
    <mergeCell ref="A1:I1"/>
    <mergeCell ref="A49:I49"/>
    <mergeCell ref="A32:I32"/>
    <mergeCell ref="A56:I56"/>
    <mergeCell ref="A67:I67"/>
    <mergeCell ref="A48:I48"/>
  </mergeCells>
  <hyperlinks>
    <hyperlink ref="B2" r:id="rId1" xr:uid="{F8480CC7-3B8D-7149-9CD2-67A469506158}"/>
    <hyperlink ref="B33" r:id="rId2" xr:uid="{09E8CA27-0C23-3F46-B2B6-546730DD40E3}"/>
    <hyperlink ref="B3" r:id="rId3" xr:uid="{C45CEFFC-B4FA-3145-B0E3-E3A0A4E92C96}"/>
    <hyperlink ref="A86" r:id="rId4" xr:uid="{B86A223E-A688-DF49-BCDD-9160C6226DDE}"/>
    <hyperlink ref="A50" r:id="rId5" xr:uid="{83AE3A75-98F3-9F40-8ADD-D906C6B4335D}"/>
    <hyperlink ref="A57" r:id="rId6" display="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xr:uid="{EB13E64D-4041-7342-A2FC-9C3B50F37272}"/>
    <hyperlink ref="A68" r:id="rId7" xr:uid="{1BDDA4CA-CEA8-7248-94C3-D24653D214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D9E1-FAC7-F440-A0AD-3FF325D90308}">
  <dimension ref="A1:O520"/>
  <sheetViews>
    <sheetView topLeftCell="A56" workbookViewId="0">
      <selection activeCell="J57" sqref="J57:M79"/>
    </sheetView>
  </sheetViews>
  <sheetFormatPr baseColWidth="10" defaultColWidth="11" defaultRowHeight="16" x14ac:dyDescent="0.2"/>
  <cols>
    <col min="13" max="13" width="12.6640625" bestFit="1" customWidth="1"/>
    <col min="14" max="14" width="24.33203125" customWidth="1"/>
  </cols>
  <sheetData>
    <row r="1" spans="1:15" ht="68" x14ac:dyDescent="0.2">
      <c r="A1" s="40" t="s">
        <v>84</v>
      </c>
      <c r="B1" s="41"/>
      <c r="C1" s="40" t="s">
        <v>85</v>
      </c>
      <c r="D1" s="41"/>
      <c r="E1" s="40" t="s">
        <v>86</v>
      </c>
      <c r="F1" s="41"/>
      <c r="G1" s="4" t="s">
        <v>87</v>
      </c>
      <c r="H1" s="40" t="s">
        <v>88</v>
      </c>
      <c r="I1" s="41"/>
      <c r="J1" s="40" t="s">
        <v>89</v>
      </c>
      <c r="K1" s="42"/>
      <c r="L1" s="41"/>
      <c r="M1" s="5" t="s">
        <v>90</v>
      </c>
      <c r="N1" s="5" t="s">
        <v>91</v>
      </c>
      <c r="O1" s="6"/>
    </row>
    <row r="2" spans="1:15" ht="17" x14ac:dyDescent="0.2">
      <c r="A2" s="40" t="s">
        <v>92</v>
      </c>
      <c r="B2" s="41"/>
      <c r="C2" s="40" t="s">
        <v>93</v>
      </c>
      <c r="D2" s="41"/>
      <c r="E2" s="43" t="s">
        <v>94</v>
      </c>
      <c r="F2" s="44"/>
      <c r="G2" s="11">
        <v>1998</v>
      </c>
      <c r="H2" s="40" t="s">
        <v>95</v>
      </c>
      <c r="I2" s="41"/>
      <c r="J2" s="40" t="s">
        <v>96</v>
      </c>
      <c r="K2" s="42"/>
      <c r="L2" s="41"/>
      <c r="M2" s="7">
        <v>0.09</v>
      </c>
      <c r="N2" s="5" t="s">
        <v>97</v>
      </c>
      <c r="O2" s="6"/>
    </row>
    <row r="3" spans="1:15" x14ac:dyDescent="0.2">
      <c r="A3" s="40" t="s">
        <v>98</v>
      </c>
      <c r="B3" s="41"/>
      <c r="C3" s="40" t="s">
        <v>99</v>
      </c>
      <c r="D3" s="41"/>
      <c r="E3" s="43" t="s">
        <v>100</v>
      </c>
      <c r="F3" s="44"/>
      <c r="G3" s="11">
        <v>1999</v>
      </c>
      <c r="H3" s="40" t="s">
        <v>95</v>
      </c>
      <c r="I3" s="41"/>
      <c r="J3" s="40" t="s">
        <v>101</v>
      </c>
      <c r="K3" s="42"/>
      <c r="L3" s="41"/>
      <c r="M3" s="7">
        <v>7.0000000000000007E-2</v>
      </c>
      <c r="N3" s="8">
        <v>7</v>
      </c>
      <c r="O3" s="6"/>
    </row>
    <row r="4" spans="1:15" x14ac:dyDescent="0.2">
      <c r="A4" s="40" t="s">
        <v>102</v>
      </c>
      <c r="B4" s="41"/>
      <c r="C4" s="40" t="s">
        <v>103</v>
      </c>
      <c r="D4" s="41"/>
      <c r="E4" s="45">
        <v>1991</v>
      </c>
      <c r="F4" s="46"/>
      <c r="G4" s="9">
        <v>1991</v>
      </c>
      <c r="H4" s="40" t="s">
        <v>95</v>
      </c>
      <c r="I4" s="41"/>
      <c r="J4" s="40" t="s">
        <v>104</v>
      </c>
      <c r="K4" s="42"/>
      <c r="L4" s="41"/>
      <c r="M4" s="7">
        <v>0.3</v>
      </c>
      <c r="N4" s="8">
        <v>11</v>
      </c>
      <c r="O4" s="6"/>
    </row>
    <row r="5" spans="1:15" x14ac:dyDescent="0.2">
      <c r="A5" s="40" t="s">
        <v>105</v>
      </c>
      <c r="B5" s="41"/>
      <c r="C5" s="40" t="s">
        <v>106</v>
      </c>
      <c r="D5" s="41"/>
      <c r="E5" s="40" t="s">
        <v>107</v>
      </c>
      <c r="F5" s="41"/>
      <c r="G5" s="4">
        <v>1994</v>
      </c>
      <c r="H5" s="40" t="s">
        <v>108</v>
      </c>
      <c r="I5" s="41"/>
      <c r="J5" s="45">
        <v>156</v>
      </c>
      <c r="K5" s="47"/>
      <c r="L5" s="46"/>
      <c r="M5" s="7">
        <v>0.05</v>
      </c>
      <c r="N5" s="8">
        <v>1</v>
      </c>
      <c r="O5" s="10"/>
    </row>
    <row r="6" spans="1:15" x14ac:dyDescent="0.2">
      <c r="A6" s="40" t="s">
        <v>109</v>
      </c>
      <c r="B6" s="41"/>
      <c r="C6" s="40" t="s">
        <v>110</v>
      </c>
      <c r="D6" s="41"/>
      <c r="E6" s="40" t="s">
        <v>111</v>
      </c>
      <c r="F6" s="41"/>
      <c r="G6" s="4">
        <v>2001</v>
      </c>
      <c r="H6" s="40" t="s">
        <v>95</v>
      </c>
      <c r="I6" s="41"/>
      <c r="J6" s="40" t="s">
        <v>112</v>
      </c>
      <c r="K6" s="42"/>
      <c r="L6" s="41"/>
      <c r="M6" s="7">
        <v>0.28999999999999998</v>
      </c>
      <c r="N6" s="8">
        <v>11</v>
      </c>
      <c r="O6" s="10"/>
    </row>
    <row r="7" spans="1:15" x14ac:dyDescent="0.2">
      <c r="A7" s="40" t="s">
        <v>109</v>
      </c>
      <c r="B7" s="41"/>
      <c r="C7" s="40" t="s">
        <v>110</v>
      </c>
      <c r="D7" s="41"/>
      <c r="E7" s="40" t="s">
        <v>111</v>
      </c>
      <c r="F7" s="41"/>
      <c r="G7" s="4">
        <v>2001</v>
      </c>
      <c r="H7" s="40" t="s">
        <v>95</v>
      </c>
      <c r="I7" s="41"/>
      <c r="J7" s="43" t="s">
        <v>113</v>
      </c>
      <c r="K7" s="48"/>
      <c r="L7" s="44"/>
      <c r="M7" s="7">
        <v>0.12</v>
      </c>
      <c r="N7" s="8">
        <v>3</v>
      </c>
      <c r="O7" s="6"/>
    </row>
    <row r="8" spans="1:15" x14ac:dyDescent="0.2">
      <c r="A8" s="40" t="s">
        <v>114</v>
      </c>
      <c r="B8" s="41"/>
      <c r="C8" s="40" t="s">
        <v>115</v>
      </c>
      <c r="D8" s="41"/>
      <c r="E8" s="40" t="s">
        <v>116</v>
      </c>
      <c r="F8" s="41"/>
      <c r="G8" s="4">
        <v>1994</v>
      </c>
      <c r="H8" s="40" t="s">
        <v>95</v>
      </c>
      <c r="I8" s="41"/>
      <c r="J8" s="40" t="s">
        <v>117</v>
      </c>
      <c r="K8" s="42"/>
      <c r="L8" s="41"/>
      <c r="M8" s="7">
        <v>0.32</v>
      </c>
      <c r="N8" s="8">
        <v>12</v>
      </c>
      <c r="O8" s="10"/>
    </row>
    <row r="9" spans="1:15" x14ac:dyDescent="0.2">
      <c r="A9" s="40" t="s">
        <v>114</v>
      </c>
      <c r="B9" s="41"/>
      <c r="C9" s="40" t="s">
        <v>115</v>
      </c>
      <c r="D9" s="41"/>
      <c r="E9" s="40" t="s">
        <v>116</v>
      </c>
      <c r="F9" s="41"/>
      <c r="G9" s="4">
        <v>1994</v>
      </c>
      <c r="H9" s="40" t="s">
        <v>95</v>
      </c>
      <c r="I9" s="41"/>
      <c r="J9" s="43" t="s">
        <v>118</v>
      </c>
      <c r="K9" s="48"/>
      <c r="L9" s="44"/>
      <c r="M9" s="7">
        <v>0.3</v>
      </c>
      <c r="N9" s="8">
        <v>8</v>
      </c>
      <c r="O9" s="6"/>
    </row>
    <row r="10" spans="1:15" x14ac:dyDescent="0.2">
      <c r="A10" s="40" t="s">
        <v>114</v>
      </c>
      <c r="B10" s="41"/>
      <c r="C10" s="40" t="s">
        <v>115</v>
      </c>
      <c r="D10" s="41"/>
      <c r="E10" s="40" t="s">
        <v>116</v>
      </c>
      <c r="F10" s="41"/>
      <c r="G10" s="4">
        <v>1994</v>
      </c>
      <c r="H10" s="40" t="s">
        <v>95</v>
      </c>
      <c r="I10" s="41"/>
      <c r="J10" s="40" t="s">
        <v>119</v>
      </c>
      <c r="K10" s="42"/>
      <c r="L10" s="41"/>
      <c r="M10" s="7">
        <v>0.33</v>
      </c>
      <c r="N10" s="8">
        <v>7</v>
      </c>
      <c r="O10" s="6"/>
    </row>
    <row r="11" spans="1:15" x14ac:dyDescent="0.2">
      <c r="A11" s="40" t="s">
        <v>114</v>
      </c>
      <c r="B11" s="41"/>
      <c r="C11" s="40" t="s">
        <v>115</v>
      </c>
      <c r="D11" s="41"/>
      <c r="E11" s="40" t="s">
        <v>116</v>
      </c>
      <c r="F11" s="41"/>
      <c r="G11" s="4">
        <v>1994</v>
      </c>
      <c r="H11" s="40" t="s">
        <v>95</v>
      </c>
      <c r="I11" s="41"/>
      <c r="J11" s="43" t="s">
        <v>120</v>
      </c>
      <c r="K11" s="48"/>
      <c r="L11" s="44"/>
      <c r="M11" s="7">
        <v>0.39</v>
      </c>
      <c r="N11" s="8">
        <v>8</v>
      </c>
      <c r="O11" s="6"/>
    </row>
    <row r="12" spans="1:15" x14ac:dyDescent="0.2">
      <c r="A12" s="40" t="s">
        <v>114</v>
      </c>
      <c r="B12" s="41"/>
      <c r="C12" s="40" t="s">
        <v>115</v>
      </c>
      <c r="D12" s="41"/>
      <c r="E12" s="40" t="s">
        <v>116</v>
      </c>
      <c r="F12" s="41"/>
      <c r="G12" s="4">
        <v>1994</v>
      </c>
      <c r="H12" s="40" t="s">
        <v>95</v>
      </c>
      <c r="I12" s="41"/>
      <c r="J12" s="40" t="s">
        <v>121</v>
      </c>
      <c r="K12" s="42"/>
      <c r="L12" s="41"/>
      <c r="M12" s="7">
        <v>0.26</v>
      </c>
      <c r="N12" s="8">
        <v>12</v>
      </c>
      <c r="O12" s="6"/>
    </row>
    <row r="13" spans="1:15" x14ac:dyDescent="0.2">
      <c r="A13" s="40" t="s">
        <v>122</v>
      </c>
      <c r="B13" s="41"/>
      <c r="C13" s="40" t="s">
        <v>123</v>
      </c>
      <c r="D13" s="41"/>
      <c r="E13" s="45">
        <v>1976</v>
      </c>
      <c r="F13" s="46"/>
      <c r="G13" s="9">
        <v>1976</v>
      </c>
      <c r="H13" s="40" t="s">
        <v>124</v>
      </c>
      <c r="I13" s="41"/>
      <c r="J13" s="45">
        <v>811</v>
      </c>
      <c r="K13" s="47"/>
      <c r="L13" s="46"/>
      <c r="M13" s="7">
        <v>0.2</v>
      </c>
      <c r="N13" s="8">
        <v>8</v>
      </c>
      <c r="O13" s="6"/>
    </row>
    <row r="14" spans="1:15" ht="17" x14ac:dyDescent="0.2">
      <c r="A14" s="40" t="s">
        <v>125</v>
      </c>
      <c r="B14" s="41"/>
      <c r="C14" s="40" t="s">
        <v>126</v>
      </c>
      <c r="D14" s="41"/>
      <c r="E14" s="40" t="s">
        <v>127</v>
      </c>
      <c r="F14" s="41"/>
      <c r="G14" s="4">
        <v>1990</v>
      </c>
      <c r="H14" s="40" t="s">
        <v>95</v>
      </c>
      <c r="I14" s="41"/>
      <c r="J14" s="45">
        <v>300</v>
      </c>
      <c r="K14" s="47"/>
      <c r="L14" s="46"/>
      <c r="M14" s="7">
        <v>0.15</v>
      </c>
      <c r="N14" s="5" t="s">
        <v>97</v>
      </c>
      <c r="O14" s="10"/>
    </row>
    <row r="15" spans="1:15" x14ac:dyDescent="0.2">
      <c r="A15" s="40" t="s">
        <v>128</v>
      </c>
      <c r="B15" s="41"/>
      <c r="C15" s="40" t="s">
        <v>129</v>
      </c>
      <c r="D15" s="41"/>
      <c r="E15" s="40" t="s">
        <v>130</v>
      </c>
      <c r="F15" s="41"/>
      <c r="G15" s="4">
        <v>1991</v>
      </c>
      <c r="H15" s="40" t="s">
        <v>95</v>
      </c>
      <c r="I15" s="41"/>
      <c r="J15" s="43" t="s">
        <v>131</v>
      </c>
      <c r="K15" s="48"/>
      <c r="L15" s="44"/>
      <c r="M15" s="7">
        <v>0.18</v>
      </c>
      <c r="N15" s="8">
        <v>3</v>
      </c>
      <c r="O15" s="6"/>
    </row>
    <row r="16" spans="1:15" x14ac:dyDescent="0.2">
      <c r="A16" s="40" t="s">
        <v>128</v>
      </c>
      <c r="B16" s="41"/>
      <c r="C16" s="40" t="s">
        <v>132</v>
      </c>
      <c r="D16" s="41"/>
      <c r="E16" s="40" t="s">
        <v>130</v>
      </c>
      <c r="F16" s="41"/>
      <c r="G16" s="4">
        <v>1991</v>
      </c>
      <c r="H16" s="40" t="s">
        <v>95</v>
      </c>
      <c r="I16" s="41"/>
      <c r="J16" s="43" t="s">
        <v>133</v>
      </c>
      <c r="K16" s="48"/>
      <c r="L16" s="44"/>
      <c r="M16" s="7">
        <v>0.22</v>
      </c>
      <c r="N16" s="8">
        <v>3</v>
      </c>
      <c r="O16" s="6"/>
    </row>
    <row r="17" spans="1:15" x14ac:dyDescent="0.2">
      <c r="A17" s="40" t="s">
        <v>128</v>
      </c>
      <c r="B17" s="41"/>
      <c r="C17" s="40" t="s">
        <v>134</v>
      </c>
      <c r="D17" s="41"/>
      <c r="E17" s="40" t="s">
        <v>130</v>
      </c>
      <c r="F17" s="41"/>
      <c r="G17" s="4">
        <v>1991</v>
      </c>
      <c r="H17" s="40" t="s">
        <v>95</v>
      </c>
      <c r="I17" s="41"/>
      <c r="J17" s="43" t="s">
        <v>135</v>
      </c>
      <c r="K17" s="48"/>
      <c r="L17" s="44"/>
      <c r="M17" s="7">
        <v>0.22</v>
      </c>
      <c r="N17" s="8">
        <v>3</v>
      </c>
      <c r="O17" s="6"/>
    </row>
    <row r="18" spans="1:15" x14ac:dyDescent="0.2">
      <c r="A18" s="40" t="s">
        <v>136</v>
      </c>
      <c r="B18" s="41"/>
      <c r="C18" s="40" t="s">
        <v>137</v>
      </c>
      <c r="D18" s="41"/>
      <c r="E18" s="43" t="s">
        <v>138</v>
      </c>
      <c r="F18" s="44"/>
      <c r="G18" s="11">
        <v>1999</v>
      </c>
      <c r="H18" s="40" t="s">
        <v>95</v>
      </c>
      <c r="I18" s="41"/>
      <c r="J18" s="40" t="s">
        <v>139</v>
      </c>
      <c r="K18" s="42"/>
      <c r="L18" s="41"/>
      <c r="M18" s="7">
        <v>0.17</v>
      </c>
      <c r="N18" s="8">
        <v>2</v>
      </c>
      <c r="O18" s="6"/>
    </row>
    <row r="19" spans="1:15" x14ac:dyDescent="0.2">
      <c r="A19" s="40" t="s">
        <v>140</v>
      </c>
      <c r="B19" s="41"/>
      <c r="C19" s="40" t="s">
        <v>141</v>
      </c>
      <c r="D19" s="41"/>
      <c r="E19" s="40" t="s">
        <v>142</v>
      </c>
      <c r="F19" s="41"/>
      <c r="G19" s="4">
        <v>1984</v>
      </c>
      <c r="H19" s="40" t="s">
        <v>95</v>
      </c>
      <c r="I19" s="41"/>
      <c r="J19" s="43" t="s">
        <v>143</v>
      </c>
      <c r="K19" s="48"/>
      <c r="L19" s="44"/>
      <c r="M19" s="7">
        <v>0.23</v>
      </c>
      <c r="N19" s="8">
        <v>23</v>
      </c>
      <c r="O19" s="6"/>
    </row>
    <row r="20" spans="1:15" x14ac:dyDescent="0.2">
      <c r="A20" s="40" t="s">
        <v>144</v>
      </c>
      <c r="B20" s="41"/>
      <c r="C20" s="40" t="s">
        <v>145</v>
      </c>
      <c r="D20" s="41"/>
      <c r="E20" s="45">
        <v>1998</v>
      </c>
      <c r="F20" s="46"/>
      <c r="G20" s="9">
        <v>1998</v>
      </c>
      <c r="H20" s="40" t="s">
        <v>95</v>
      </c>
      <c r="I20" s="41"/>
      <c r="J20" s="45">
        <v>48</v>
      </c>
      <c r="K20" s="47"/>
      <c r="L20" s="46"/>
      <c r="M20" s="7">
        <v>0.38</v>
      </c>
      <c r="N20" s="8">
        <v>14</v>
      </c>
      <c r="O20" s="10"/>
    </row>
    <row r="21" spans="1:15" x14ac:dyDescent="0.2">
      <c r="A21" s="40" t="s">
        <v>146</v>
      </c>
      <c r="B21" s="41"/>
      <c r="C21" s="40" t="s">
        <v>147</v>
      </c>
      <c r="D21" s="41"/>
      <c r="E21" s="45">
        <v>1992</v>
      </c>
      <c r="F21" s="46"/>
      <c r="G21" s="9">
        <v>1992</v>
      </c>
      <c r="H21" s="40" t="s">
        <v>95</v>
      </c>
      <c r="I21" s="41"/>
      <c r="J21" s="45">
        <v>118</v>
      </c>
      <c r="K21" s="47"/>
      <c r="L21" s="46"/>
      <c r="M21" s="7">
        <v>0.46</v>
      </c>
      <c r="N21" s="8">
        <v>16</v>
      </c>
      <c r="O21" s="10"/>
    </row>
    <row r="22" spans="1:15" x14ac:dyDescent="0.2">
      <c r="A22" s="40" t="s">
        <v>148</v>
      </c>
      <c r="B22" s="41"/>
      <c r="C22" s="40" t="s">
        <v>149</v>
      </c>
      <c r="D22" s="41"/>
      <c r="E22" s="40" t="s">
        <v>150</v>
      </c>
      <c r="F22" s="41"/>
      <c r="G22" s="4"/>
      <c r="H22" s="40" t="s">
        <v>151</v>
      </c>
      <c r="I22" s="41"/>
      <c r="J22" s="40" t="s">
        <v>152</v>
      </c>
      <c r="K22" s="42"/>
      <c r="L22" s="41"/>
      <c r="M22" s="7">
        <v>0.25</v>
      </c>
      <c r="N22" s="8">
        <v>8</v>
      </c>
      <c r="O22" s="6"/>
    </row>
    <row r="23" spans="1:15" x14ac:dyDescent="0.2">
      <c r="A23" s="40" t="s">
        <v>148</v>
      </c>
      <c r="B23" s="41"/>
      <c r="C23" s="40" t="s">
        <v>149</v>
      </c>
      <c r="D23" s="41"/>
      <c r="E23" s="40" t="s">
        <v>150</v>
      </c>
      <c r="F23" s="41"/>
      <c r="G23" s="4"/>
      <c r="H23" s="40" t="s">
        <v>151</v>
      </c>
      <c r="I23" s="41"/>
      <c r="J23" s="40" t="s">
        <v>153</v>
      </c>
      <c r="K23" s="42"/>
      <c r="L23" s="41"/>
      <c r="M23" s="7">
        <v>0.37</v>
      </c>
      <c r="N23" s="8">
        <v>13</v>
      </c>
      <c r="O23" s="6"/>
    </row>
    <row r="24" spans="1:15" x14ac:dyDescent="0.2">
      <c r="A24" s="40" t="s">
        <v>154</v>
      </c>
      <c r="B24" s="41"/>
      <c r="C24" s="40" t="s">
        <v>155</v>
      </c>
      <c r="D24" s="41"/>
      <c r="E24" s="40" t="s">
        <v>156</v>
      </c>
      <c r="F24" s="41"/>
      <c r="G24" s="4"/>
      <c r="H24" s="40" t="s">
        <v>151</v>
      </c>
      <c r="I24" s="41"/>
      <c r="J24" s="40" t="s">
        <v>157</v>
      </c>
      <c r="K24" s="42"/>
      <c r="L24" s="41"/>
      <c r="M24" s="7">
        <v>0.4</v>
      </c>
      <c r="N24" s="8">
        <v>34</v>
      </c>
      <c r="O24" s="10"/>
    </row>
    <row r="25" spans="1:15" ht="17" x14ac:dyDescent="0.2">
      <c r="A25" s="40" t="s">
        <v>158</v>
      </c>
      <c r="B25" s="41"/>
      <c r="C25" s="40" t="s">
        <v>159</v>
      </c>
      <c r="D25" s="41"/>
      <c r="E25" s="40" t="s">
        <v>160</v>
      </c>
      <c r="F25" s="41"/>
      <c r="G25" s="4"/>
      <c r="H25" s="40" t="s">
        <v>151</v>
      </c>
      <c r="I25" s="41"/>
      <c r="J25" s="43" t="s">
        <v>161</v>
      </c>
      <c r="K25" s="48"/>
      <c r="L25" s="44"/>
      <c r="M25" s="7">
        <v>0.43</v>
      </c>
      <c r="N25" s="5" t="s">
        <v>97</v>
      </c>
      <c r="O25" s="6"/>
    </row>
    <row r="26" spans="1:15" ht="17" x14ac:dyDescent="0.2">
      <c r="A26" s="40" t="s">
        <v>158</v>
      </c>
      <c r="B26" s="41"/>
      <c r="C26" s="40" t="s">
        <v>159</v>
      </c>
      <c r="D26" s="41"/>
      <c r="E26" s="40" t="s">
        <v>160</v>
      </c>
      <c r="F26" s="41"/>
      <c r="G26" s="4"/>
      <c r="H26" s="40" t="s">
        <v>151</v>
      </c>
      <c r="I26" s="41"/>
      <c r="J26" s="40" t="s">
        <v>162</v>
      </c>
      <c r="K26" s="42"/>
      <c r="L26" s="41"/>
      <c r="M26" s="7">
        <v>0.14000000000000001</v>
      </c>
      <c r="N26" s="5" t="s">
        <v>97</v>
      </c>
      <c r="O26" s="10"/>
    </row>
    <row r="27" spans="1:15" ht="17" x14ac:dyDescent="0.2">
      <c r="A27" s="40" t="s">
        <v>158</v>
      </c>
      <c r="B27" s="41"/>
      <c r="C27" s="40" t="s">
        <v>159</v>
      </c>
      <c r="D27" s="41"/>
      <c r="E27" s="40" t="s">
        <v>160</v>
      </c>
      <c r="F27" s="41"/>
      <c r="G27" s="4"/>
      <c r="H27" s="40" t="s">
        <v>151</v>
      </c>
      <c r="I27" s="41"/>
      <c r="J27" s="40" t="s">
        <v>163</v>
      </c>
      <c r="K27" s="42"/>
      <c r="L27" s="41"/>
      <c r="M27" s="7">
        <v>0.17</v>
      </c>
      <c r="N27" s="5" t="s">
        <v>97</v>
      </c>
      <c r="O27" s="10"/>
    </row>
    <row r="28" spans="1:15" x14ac:dyDescent="0.2">
      <c r="A28" s="40" t="s">
        <v>164</v>
      </c>
      <c r="B28" s="41"/>
      <c r="C28" s="40" t="s">
        <v>165</v>
      </c>
      <c r="D28" s="41"/>
      <c r="E28" s="43" t="s">
        <v>166</v>
      </c>
      <c r="F28" s="44"/>
      <c r="G28" s="11"/>
      <c r="H28" s="40" t="s">
        <v>151</v>
      </c>
      <c r="I28" s="41"/>
      <c r="J28" s="49">
        <v>37382</v>
      </c>
      <c r="K28" s="50"/>
      <c r="L28" s="51"/>
      <c r="M28" s="7">
        <v>0.2</v>
      </c>
      <c r="N28" s="8">
        <v>21</v>
      </c>
      <c r="O28" s="6"/>
    </row>
    <row r="29" spans="1:15" x14ac:dyDescent="0.2">
      <c r="A29" s="40" t="s">
        <v>167</v>
      </c>
      <c r="B29" s="41"/>
      <c r="C29" s="40" t="s">
        <v>168</v>
      </c>
      <c r="D29" s="41"/>
      <c r="E29" s="40" t="s">
        <v>169</v>
      </c>
      <c r="F29" s="41"/>
      <c r="G29" s="4"/>
      <c r="H29" s="40" t="s">
        <v>151</v>
      </c>
      <c r="I29" s="41"/>
      <c r="J29" s="49">
        <v>12284</v>
      </c>
      <c r="K29" s="50"/>
      <c r="L29" s="51"/>
      <c r="M29" s="7">
        <v>0.28000000000000003</v>
      </c>
      <c r="N29" s="8">
        <v>27</v>
      </c>
      <c r="O29" s="10"/>
    </row>
    <row r="30" spans="1:15" ht="17" x14ac:dyDescent="0.2">
      <c r="A30" s="40" t="s">
        <v>170</v>
      </c>
      <c r="B30" s="41"/>
      <c r="C30" s="40" t="s">
        <v>171</v>
      </c>
      <c r="D30" s="41"/>
      <c r="E30" s="45">
        <v>1975</v>
      </c>
      <c r="F30" s="46"/>
      <c r="G30" s="9"/>
      <c r="H30" s="40" t="s">
        <v>151</v>
      </c>
      <c r="I30" s="41"/>
      <c r="J30" s="40" t="s">
        <v>172</v>
      </c>
      <c r="K30" s="42"/>
      <c r="L30" s="41"/>
      <c r="M30" s="7">
        <v>0.23</v>
      </c>
      <c r="N30" s="5" t="s">
        <v>97</v>
      </c>
      <c r="O30" s="10"/>
    </row>
    <row r="31" spans="1:15" ht="17" x14ac:dyDescent="0.2">
      <c r="A31" s="40" t="s">
        <v>170</v>
      </c>
      <c r="B31" s="41"/>
      <c r="C31" s="40" t="s">
        <v>171</v>
      </c>
      <c r="D31" s="41"/>
      <c r="E31" s="45">
        <v>1975</v>
      </c>
      <c r="F31" s="46"/>
      <c r="G31" s="9"/>
      <c r="H31" s="40" t="s">
        <v>151</v>
      </c>
      <c r="I31" s="41"/>
      <c r="J31" s="43" t="s">
        <v>173</v>
      </c>
      <c r="K31" s="48"/>
      <c r="L31" s="44"/>
      <c r="M31" s="7">
        <v>0.12</v>
      </c>
      <c r="N31" s="5" t="s">
        <v>97</v>
      </c>
      <c r="O31" s="6"/>
    </row>
    <row r="32" spans="1:15" ht="17" x14ac:dyDescent="0.2">
      <c r="A32" s="40" t="s">
        <v>174</v>
      </c>
      <c r="B32" s="41"/>
      <c r="C32" s="40" t="s">
        <v>175</v>
      </c>
      <c r="D32" s="41"/>
      <c r="E32" s="40" t="s">
        <v>176</v>
      </c>
      <c r="F32" s="41"/>
      <c r="G32" s="4"/>
      <c r="H32" s="40" t="s">
        <v>177</v>
      </c>
      <c r="I32" s="41"/>
      <c r="J32" s="43" t="s">
        <v>178</v>
      </c>
      <c r="K32" s="48"/>
      <c r="L32" s="44"/>
      <c r="M32" s="7">
        <v>0.25</v>
      </c>
      <c r="N32" s="5" t="s">
        <v>97</v>
      </c>
      <c r="O32" s="13"/>
    </row>
    <row r="33" spans="1:15" x14ac:dyDescent="0.2">
      <c r="A33" s="40" t="s">
        <v>179</v>
      </c>
      <c r="B33" s="41"/>
      <c r="C33" s="40" t="s">
        <v>168</v>
      </c>
      <c r="D33" s="41"/>
      <c r="E33" s="45">
        <v>1975</v>
      </c>
      <c r="F33" s="46"/>
      <c r="G33" s="9"/>
      <c r="H33" s="40" t="s">
        <v>151</v>
      </c>
      <c r="I33" s="41"/>
      <c r="J33" s="40" t="s">
        <v>180</v>
      </c>
      <c r="K33" s="42"/>
      <c r="L33" s="41"/>
      <c r="M33" s="7">
        <v>0.57999999999999996</v>
      </c>
      <c r="N33" s="8">
        <v>28</v>
      </c>
      <c r="O33" s="6"/>
    </row>
    <row r="34" spans="1:15" x14ac:dyDescent="0.2">
      <c r="A34" s="40" t="s">
        <v>181</v>
      </c>
      <c r="B34" s="41"/>
      <c r="C34" s="40" t="s">
        <v>168</v>
      </c>
      <c r="D34" s="41"/>
      <c r="E34" s="40" t="s">
        <v>182</v>
      </c>
      <c r="F34" s="41"/>
      <c r="G34" s="4"/>
      <c r="H34" s="40" t="s">
        <v>183</v>
      </c>
      <c r="I34" s="41"/>
      <c r="J34" s="40" t="s">
        <v>184</v>
      </c>
      <c r="K34" s="42"/>
      <c r="L34" s="41"/>
      <c r="M34" s="7">
        <v>0.38</v>
      </c>
      <c r="N34" s="8">
        <v>11</v>
      </c>
      <c r="O34" s="10"/>
    </row>
    <row r="35" spans="1:15" x14ac:dyDescent="0.2">
      <c r="A35" s="40" t="s">
        <v>181</v>
      </c>
      <c r="B35" s="41"/>
      <c r="C35" s="40" t="s">
        <v>168</v>
      </c>
      <c r="D35" s="41"/>
      <c r="E35" s="40" t="s">
        <v>182</v>
      </c>
      <c r="F35" s="41"/>
      <c r="G35" s="4"/>
      <c r="H35" s="40" t="s">
        <v>185</v>
      </c>
      <c r="I35" s="41"/>
      <c r="J35" s="40" t="s">
        <v>186</v>
      </c>
      <c r="K35" s="42"/>
      <c r="L35" s="41"/>
      <c r="M35" s="7">
        <v>0.52</v>
      </c>
      <c r="N35" s="8">
        <v>18</v>
      </c>
      <c r="O35" s="10"/>
    </row>
    <row r="36" spans="1:15" x14ac:dyDescent="0.2">
      <c r="A36" s="40" t="s">
        <v>187</v>
      </c>
      <c r="B36" s="41"/>
      <c r="C36" s="40" t="s">
        <v>168</v>
      </c>
      <c r="D36" s="41"/>
      <c r="E36" s="40" t="s">
        <v>188</v>
      </c>
      <c r="F36" s="41"/>
      <c r="G36" s="4"/>
      <c r="H36" s="40" t="s">
        <v>151</v>
      </c>
      <c r="I36" s="41"/>
      <c r="J36" s="43" t="s">
        <v>189</v>
      </c>
      <c r="K36" s="48"/>
      <c r="L36" s="44"/>
      <c r="M36" s="7">
        <v>0.24</v>
      </c>
      <c r="N36" s="8">
        <v>8</v>
      </c>
      <c r="O36" s="13"/>
    </row>
    <row r="37" spans="1:15" x14ac:dyDescent="0.2">
      <c r="A37" s="40" t="s">
        <v>190</v>
      </c>
      <c r="B37" s="41"/>
      <c r="C37" s="40" t="s">
        <v>191</v>
      </c>
      <c r="D37" s="41"/>
      <c r="E37" s="40" t="s">
        <v>192</v>
      </c>
      <c r="F37" s="41"/>
      <c r="G37" s="4"/>
      <c r="H37" s="40" t="s">
        <v>151</v>
      </c>
      <c r="I37" s="41"/>
      <c r="J37" s="43" t="s">
        <v>193</v>
      </c>
      <c r="K37" s="48"/>
      <c r="L37" s="44"/>
      <c r="M37" s="7">
        <v>0.27</v>
      </c>
      <c r="N37" s="8">
        <v>22</v>
      </c>
      <c r="O37" s="6"/>
    </row>
    <row r="38" spans="1:15" x14ac:dyDescent="0.2">
      <c r="A38" s="40" t="s">
        <v>194</v>
      </c>
      <c r="B38" s="41"/>
      <c r="C38" s="40" t="s">
        <v>195</v>
      </c>
      <c r="D38" s="41"/>
      <c r="E38" s="45">
        <v>1978</v>
      </c>
      <c r="F38" s="46"/>
      <c r="G38" s="9"/>
      <c r="H38" s="40" t="s">
        <v>151</v>
      </c>
      <c r="I38" s="41"/>
      <c r="J38" s="43" t="s">
        <v>196</v>
      </c>
      <c r="K38" s="48"/>
      <c r="L38" s="44"/>
      <c r="M38" s="7">
        <v>0.24</v>
      </c>
      <c r="N38" s="8">
        <v>11</v>
      </c>
      <c r="O38" s="6"/>
    </row>
    <row r="39" spans="1:15" x14ac:dyDescent="0.2">
      <c r="A39" s="40" t="s">
        <v>197</v>
      </c>
      <c r="B39" s="41"/>
      <c r="C39" s="40" t="s">
        <v>198</v>
      </c>
      <c r="D39" s="41"/>
      <c r="E39" s="40" t="s">
        <v>199</v>
      </c>
      <c r="F39" s="41"/>
      <c r="G39" s="4"/>
      <c r="H39" s="40" t="s">
        <v>151</v>
      </c>
      <c r="I39" s="41"/>
      <c r="J39" s="43" t="s">
        <v>200</v>
      </c>
      <c r="K39" s="48"/>
      <c r="L39" s="44"/>
      <c r="M39" s="7">
        <v>0.2</v>
      </c>
      <c r="N39" s="8">
        <v>15</v>
      </c>
      <c r="O39" s="6"/>
    </row>
    <row r="40" spans="1:15" x14ac:dyDescent="0.2">
      <c r="A40" s="40" t="s">
        <v>197</v>
      </c>
      <c r="B40" s="41"/>
      <c r="C40" s="40" t="s">
        <v>198</v>
      </c>
      <c r="D40" s="41"/>
      <c r="E40" s="40" t="s">
        <v>199</v>
      </c>
      <c r="F40" s="41"/>
      <c r="G40" s="4"/>
      <c r="H40" s="40" t="s">
        <v>151</v>
      </c>
      <c r="I40" s="41"/>
      <c r="J40" s="43" t="s">
        <v>201</v>
      </c>
      <c r="K40" s="48"/>
      <c r="L40" s="44"/>
      <c r="M40" s="7">
        <v>0.42</v>
      </c>
      <c r="N40" s="8">
        <v>27</v>
      </c>
      <c r="O40" s="6"/>
    </row>
    <row r="41" spans="1:15" ht="17" x14ac:dyDescent="0.2">
      <c r="A41" s="40" t="s">
        <v>202</v>
      </c>
      <c r="B41" s="41"/>
      <c r="C41" s="40" t="s">
        <v>203</v>
      </c>
      <c r="D41" s="41"/>
      <c r="E41" s="45">
        <v>1994</v>
      </c>
      <c r="F41" s="46"/>
      <c r="G41" s="9"/>
      <c r="H41" s="40" t="s">
        <v>151</v>
      </c>
      <c r="I41" s="41"/>
      <c r="J41" s="43" t="s">
        <v>204</v>
      </c>
      <c r="K41" s="48"/>
      <c r="L41" s="44"/>
      <c r="M41" s="7">
        <v>0.17</v>
      </c>
      <c r="N41" s="5" t="s">
        <v>97</v>
      </c>
      <c r="O41" s="13"/>
    </row>
    <row r="42" spans="1:15" ht="17" x14ac:dyDescent="0.2">
      <c r="A42" s="40" t="s">
        <v>202</v>
      </c>
      <c r="B42" s="41"/>
      <c r="C42" s="40" t="s">
        <v>203</v>
      </c>
      <c r="D42" s="41"/>
      <c r="E42" s="45">
        <v>1994</v>
      </c>
      <c r="F42" s="46"/>
      <c r="G42" s="9"/>
      <c r="H42" s="40" t="s">
        <v>151</v>
      </c>
      <c r="I42" s="41"/>
      <c r="J42" s="40" t="s">
        <v>205</v>
      </c>
      <c r="K42" s="42"/>
      <c r="L42" s="41"/>
      <c r="M42" s="7">
        <v>0.09</v>
      </c>
      <c r="N42" s="5" t="s">
        <v>97</v>
      </c>
      <c r="O42" s="10"/>
    </row>
    <row r="43" spans="1:15" x14ac:dyDescent="0.2">
      <c r="A43" s="40" t="s">
        <v>206</v>
      </c>
      <c r="B43" s="41"/>
      <c r="C43" s="40" t="s">
        <v>207</v>
      </c>
      <c r="D43" s="41"/>
      <c r="E43" s="40" t="s">
        <v>150</v>
      </c>
      <c r="F43" s="41"/>
      <c r="G43" s="4"/>
      <c r="H43" s="40" t="s">
        <v>208</v>
      </c>
      <c r="I43" s="41"/>
      <c r="J43" s="40" t="s">
        <v>209</v>
      </c>
      <c r="K43" s="42"/>
      <c r="L43" s="41"/>
      <c r="M43" s="7">
        <v>0.27</v>
      </c>
      <c r="N43" s="8">
        <v>18</v>
      </c>
      <c r="O43" s="13"/>
    </row>
    <row r="44" spans="1:15" x14ac:dyDescent="0.2">
      <c r="A44" s="40" t="s">
        <v>206</v>
      </c>
      <c r="B44" s="41"/>
      <c r="C44" s="40" t="s">
        <v>207</v>
      </c>
      <c r="D44" s="41"/>
      <c r="E44" s="40" t="s">
        <v>150</v>
      </c>
      <c r="F44" s="41"/>
      <c r="G44" s="4"/>
      <c r="H44" s="40" t="s">
        <v>208</v>
      </c>
      <c r="I44" s="41"/>
      <c r="J44" s="43" t="s">
        <v>210</v>
      </c>
      <c r="K44" s="48"/>
      <c r="L44" s="44"/>
      <c r="M44" s="7">
        <v>0.14000000000000001</v>
      </c>
      <c r="N44" s="8">
        <v>10</v>
      </c>
      <c r="O44" s="13"/>
    </row>
    <row r="45" spans="1:15" x14ac:dyDescent="0.2">
      <c r="A45" s="40" t="s">
        <v>167</v>
      </c>
      <c r="B45" s="41"/>
      <c r="C45" s="40" t="s">
        <v>168</v>
      </c>
      <c r="D45" s="41"/>
      <c r="E45" s="40" t="s">
        <v>211</v>
      </c>
      <c r="F45" s="41"/>
      <c r="G45" s="4"/>
      <c r="H45" s="40" t="s">
        <v>208</v>
      </c>
      <c r="I45" s="41"/>
      <c r="J45" s="49">
        <v>6863</v>
      </c>
      <c r="K45" s="50"/>
      <c r="L45" s="51"/>
      <c r="M45" s="7">
        <v>0.34</v>
      </c>
      <c r="N45" s="8">
        <v>21</v>
      </c>
      <c r="O45" s="10"/>
    </row>
    <row r="46" spans="1:15" x14ac:dyDescent="0.2">
      <c r="A46" s="40" t="s">
        <v>212</v>
      </c>
      <c r="B46" s="41"/>
      <c r="C46" s="40" t="s">
        <v>213</v>
      </c>
      <c r="D46" s="41"/>
      <c r="E46" s="43" t="s">
        <v>214</v>
      </c>
      <c r="F46" s="44"/>
      <c r="G46" s="11"/>
      <c r="H46" s="40" t="s">
        <v>208</v>
      </c>
      <c r="I46" s="41"/>
      <c r="J46" s="43" t="s">
        <v>215</v>
      </c>
      <c r="K46" s="48"/>
      <c r="L46" s="44"/>
      <c r="M46" s="7">
        <v>0.18</v>
      </c>
      <c r="N46" s="8">
        <v>16</v>
      </c>
      <c r="O46" s="6"/>
    </row>
    <row r="47" spans="1:15" x14ac:dyDescent="0.2">
      <c r="A47" s="40" t="s">
        <v>212</v>
      </c>
      <c r="B47" s="41"/>
      <c r="C47" s="40" t="s">
        <v>213</v>
      </c>
      <c r="D47" s="41"/>
      <c r="E47" s="43" t="s">
        <v>214</v>
      </c>
      <c r="F47" s="44"/>
      <c r="G47" s="11"/>
      <c r="H47" s="40" t="s">
        <v>208</v>
      </c>
      <c r="I47" s="41"/>
      <c r="J47" s="40" t="s">
        <v>216</v>
      </c>
      <c r="K47" s="42"/>
      <c r="L47" s="41"/>
      <c r="M47" s="7">
        <v>0.26</v>
      </c>
      <c r="N47" s="8">
        <v>22</v>
      </c>
      <c r="O47" s="6"/>
    </row>
    <row r="48" spans="1:15" x14ac:dyDescent="0.2">
      <c r="A48" s="40" t="s">
        <v>212</v>
      </c>
      <c r="B48" s="41"/>
      <c r="C48" s="40" t="s">
        <v>213</v>
      </c>
      <c r="D48" s="41"/>
      <c r="E48" s="43" t="s">
        <v>214</v>
      </c>
      <c r="F48" s="44"/>
      <c r="G48" s="11"/>
      <c r="H48" s="40" t="s">
        <v>208</v>
      </c>
      <c r="I48" s="41"/>
      <c r="J48" s="40" t="s">
        <v>217</v>
      </c>
      <c r="K48" s="42"/>
      <c r="L48" s="41"/>
      <c r="M48" s="7">
        <v>0.05</v>
      </c>
      <c r="N48" s="8">
        <v>11</v>
      </c>
      <c r="O48" s="6"/>
    </row>
    <row r="49" spans="1:15" x14ac:dyDescent="0.2">
      <c r="A49" s="40" t="s">
        <v>212</v>
      </c>
      <c r="B49" s="41"/>
      <c r="C49" s="40" t="s">
        <v>213</v>
      </c>
      <c r="D49" s="41"/>
      <c r="E49" s="43" t="s">
        <v>214</v>
      </c>
      <c r="F49" s="44"/>
      <c r="G49" s="11"/>
      <c r="H49" s="40" t="s">
        <v>208</v>
      </c>
      <c r="I49" s="41"/>
      <c r="J49" s="43" t="s">
        <v>218</v>
      </c>
      <c r="K49" s="48"/>
      <c r="L49" s="44"/>
      <c r="M49" s="7">
        <v>0.15</v>
      </c>
      <c r="N49" s="8">
        <v>30</v>
      </c>
      <c r="O49" s="6"/>
    </row>
    <row r="50" spans="1:15" x14ac:dyDescent="0.2">
      <c r="A50" s="40" t="s">
        <v>219</v>
      </c>
      <c r="B50" s="41"/>
      <c r="C50" s="40" t="s">
        <v>220</v>
      </c>
      <c r="D50" s="41"/>
      <c r="E50" s="40" t="s">
        <v>221</v>
      </c>
      <c r="F50" s="41"/>
      <c r="G50" s="4"/>
      <c r="H50" s="40" t="s">
        <v>208</v>
      </c>
      <c r="I50" s="41"/>
      <c r="J50" s="43" t="s">
        <v>222</v>
      </c>
      <c r="K50" s="48"/>
      <c r="L50" s="44"/>
      <c r="M50" s="7">
        <v>0.22</v>
      </c>
      <c r="N50" s="8">
        <v>18</v>
      </c>
      <c r="O50" s="6"/>
    </row>
    <row r="51" spans="1:15" x14ac:dyDescent="0.2">
      <c r="A51" s="40" t="s">
        <v>219</v>
      </c>
      <c r="B51" s="41"/>
      <c r="C51" s="40" t="s">
        <v>220</v>
      </c>
      <c r="D51" s="41"/>
      <c r="E51" s="40" t="s">
        <v>223</v>
      </c>
      <c r="F51" s="41"/>
      <c r="G51" s="4"/>
      <c r="H51" s="40" t="s">
        <v>208</v>
      </c>
      <c r="I51" s="41"/>
      <c r="J51" s="40" t="s">
        <v>224</v>
      </c>
      <c r="K51" s="42"/>
      <c r="L51" s="41"/>
      <c r="M51" s="7">
        <v>0.53</v>
      </c>
      <c r="N51" s="8">
        <v>30</v>
      </c>
      <c r="O51" s="6"/>
    </row>
    <row r="52" spans="1:15" x14ac:dyDescent="0.2">
      <c r="A52" s="40" t="s">
        <v>197</v>
      </c>
      <c r="B52" s="41"/>
      <c r="C52" s="40" t="s">
        <v>198</v>
      </c>
      <c r="D52" s="41"/>
      <c r="E52" s="40" t="s">
        <v>199</v>
      </c>
      <c r="F52" s="41"/>
      <c r="G52" s="4"/>
      <c r="H52" s="40" t="s">
        <v>208</v>
      </c>
      <c r="I52" s="41"/>
      <c r="J52" s="43" t="s">
        <v>225</v>
      </c>
      <c r="K52" s="48"/>
      <c r="L52" s="44"/>
      <c r="M52" s="7">
        <v>0.44</v>
      </c>
      <c r="N52" s="8">
        <v>23</v>
      </c>
      <c r="O52" s="6"/>
    </row>
    <row r="53" spans="1:15" x14ac:dyDescent="0.2">
      <c r="A53" s="40" t="s">
        <v>197</v>
      </c>
      <c r="B53" s="41"/>
      <c r="C53" s="40" t="s">
        <v>198</v>
      </c>
      <c r="D53" s="41"/>
      <c r="E53" s="40" t="s">
        <v>199</v>
      </c>
      <c r="F53" s="41"/>
      <c r="G53" s="4"/>
      <c r="H53" s="40" t="s">
        <v>208</v>
      </c>
      <c r="I53" s="41"/>
      <c r="J53" s="43" t="s">
        <v>226</v>
      </c>
      <c r="K53" s="48"/>
      <c r="L53" s="44"/>
      <c r="M53" s="7">
        <v>0.23</v>
      </c>
      <c r="N53" s="8">
        <v>14</v>
      </c>
      <c r="O53" s="6"/>
    </row>
    <row r="54" spans="1:15" ht="17" x14ac:dyDescent="0.2">
      <c r="A54" s="40" t="s">
        <v>202</v>
      </c>
      <c r="B54" s="41"/>
      <c r="C54" s="40" t="s">
        <v>203</v>
      </c>
      <c r="D54" s="41"/>
      <c r="E54" s="45">
        <v>1994</v>
      </c>
      <c r="F54" s="46"/>
      <c r="G54" s="9"/>
      <c r="H54" s="40" t="s">
        <v>208</v>
      </c>
      <c r="I54" s="41"/>
      <c r="J54" s="43" t="s">
        <v>227</v>
      </c>
      <c r="K54" s="48"/>
      <c r="L54" s="44"/>
      <c r="M54" s="7">
        <v>0.19</v>
      </c>
      <c r="N54" s="5" t="s">
        <v>97</v>
      </c>
      <c r="O54" s="13"/>
    </row>
    <row r="55" spans="1:15" ht="17" x14ac:dyDescent="0.2">
      <c r="A55" s="40" t="s">
        <v>202</v>
      </c>
      <c r="B55" s="41"/>
      <c r="C55" s="40" t="s">
        <v>203</v>
      </c>
      <c r="D55" s="41"/>
      <c r="E55" s="45">
        <v>1994</v>
      </c>
      <c r="F55" s="46"/>
      <c r="G55" s="9"/>
      <c r="H55" s="40" t="s">
        <v>208</v>
      </c>
      <c r="I55" s="41"/>
      <c r="J55" s="40" t="s">
        <v>228</v>
      </c>
      <c r="K55" s="42"/>
      <c r="L55" s="41"/>
      <c r="M55" s="7">
        <v>0.2</v>
      </c>
      <c r="N55" s="5" t="s">
        <v>97</v>
      </c>
      <c r="O55" s="10"/>
    </row>
    <row r="56" spans="1:15" ht="17" x14ac:dyDescent="0.2">
      <c r="A56" s="40" t="s">
        <v>202</v>
      </c>
      <c r="B56" s="41"/>
      <c r="C56" s="40" t="s">
        <v>203</v>
      </c>
      <c r="D56" s="41"/>
      <c r="E56" s="45">
        <v>1994</v>
      </c>
      <c r="F56" s="46"/>
      <c r="G56" s="9"/>
      <c r="H56" s="40" t="s">
        <v>229</v>
      </c>
      <c r="I56" s="41"/>
      <c r="J56" s="43" t="s">
        <v>230</v>
      </c>
      <c r="K56" s="48"/>
      <c r="L56" s="44"/>
      <c r="M56" s="5" t="s">
        <v>97</v>
      </c>
      <c r="N56" s="8">
        <v>7</v>
      </c>
      <c r="O56" s="6"/>
    </row>
    <row r="57" spans="1:15" x14ac:dyDescent="0.2">
      <c r="A57" s="43" t="s">
        <v>231</v>
      </c>
      <c r="B57" s="44"/>
      <c r="C57" s="40" t="s">
        <v>232</v>
      </c>
      <c r="D57" s="41"/>
      <c r="E57" s="40" t="s">
        <v>233</v>
      </c>
      <c r="F57" s="41"/>
      <c r="G57" s="4"/>
      <c r="H57" s="40" t="s">
        <v>234</v>
      </c>
      <c r="I57" s="41"/>
      <c r="J57" s="45">
        <v>97</v>
      </c>
      <c r="K57" s="47"/>
      <c r="L57" s="46"/>
      <c r="M57" s="7">
        <v>0.23</v>
      </c>
      <c r="N57" s="8">
        <v>19</v>
      </c>
      <c r="O57" s="10"/>
    </row>
    <row r="58" spans="1:15" ht="17" x14ac:dyDescent="0.2">
      <c r="A58" s="43" t="s">
        <v>231</v>
      </c>
      <c r="B58" s="44"/>
      <c r="C58" s="40" t="s">
        <v>235</v>
      </c>
      <c r="D58" s="41"/>
      <c r="E58" s="40" t="s">
        <v>236</v>
      </c>
      <c r="F58" s="41"/>
      <c r="G58" s="4"/>
      <c r="H58" s="40" t="s">
        <v>234</v>
      </c>
      <c r="I58" s="41"/>
      <c r="J58" s="45">
        <v>387</v>
      </c>
      <c r="K58" s="47"/>
      <c r="L58" s="46"/>
      <c r="M58" s="7">
        <v>0.11</v>
      </c>
      <c r="N58" s="5" t="s">
        <v>97</v>
      </c>
      <c r="O58" s="10"/>
    </row>
    <row r="59" spans="1:15" ht="18" customHeight="1" x14ac:dyDescent="0.2">
      <c r="A59" s="40" t="s">
        <v>237</v>
      </c>
      <c r="B59" s="41"/>
      <c r="C59" s="40" t="s">
        <v>238</v>
      </c>
      <c r="D59" s="41"/>
      <c r="E59" s="45">
        <v>1997</v>
      </c>
      <c r="F59" s="46"/>
      <c r="G59" s="9"/>
      <c r="H59" s="40" t="s">
        <v>234</v>
      </c>
      <c r="I59" s="41"/>
      <c r="J59" s="40" t="s">
        <v>97</v>
      </c>
      <c r="K59" s="42"/>
      <c r="L59" s="41"/>
      <c r="M59" s="5" t="s">
        <v>97</v>
      </c>
      <c r="N59" s="12" t="s">
        <v>239</v>
      </c>
      <c r="O59" s="13"/>
    </row>
    <row r="60" spans="1:15" ht="18" customHeight="1" x14ac:dyDescent="0.2">
      <c r="A60" s="40" t="s">
        <v>240</v>
      </c>
      <c r="B60" s="41"/>
      <c r="C60" s="40" t="s">
        <v>241</v>
      </c>
      <c r="D60" s="41"/>
      <c r="E60" s="43" t="s">
        <v>242</v>
      </c>
      <c r="F60" s="44"/>
      <c r="G60" s="11"/>
      <c r="H60" s="40" t="s">
        <v>234</v>
      </c>
      <c r="I60" s="41"/>
      <c r="J60" s="45">
        <v>164</v>
      </c>
      <c r="K60" s="47"/>
      <c r="L60" s="46"/>
      <c r="M60" s="7">
        <v>0.09</v>
      </c>
      <c r="N60" s="12" t="s">
        <v>243</v>
      </c>
      <c r="O60" s="6"/>
    </row>
    <row r="61" spans="1:15" ht="18" customHeight="1" x14ac:dyDescent="0.2">
      <c r="A61" s="40" t="s">
        <v>240</v>
      </c>
      <c r="B61" s="41"/>
      <c r="C61" s="40" t="s">
        <v>244</v>
      </c>
      <c r="D61" s="41"/>
      <c r="E61" s="43" t="s">
        <v>242</v>
      </c>
      <c r="F61" s="44"/>
      <c r="G61" s="11"/>
      <c r="H61" s="40" t="s">
        <v>234</v>
      </c>
      <c r="I61" s="41"/>
      <c r="J61" s="45">
        <v>130</v>
      </c>
      <c r="K61" s="47"/>
      <c r="L61" s="46"/>
      <c r="M61" s="7">
        <v>0.18</v>
      </c>
      <c r="N61" s="12" t="s">
        <v>245</v>
      </c>
      <c r="O61" s="6"/>
    </row>
    <row r="62" spans="1:15" ht="18" customHeight="1" x14ac:dyDescent="0.2">
      <c r="A62" s="40" t="s">
        <v>240</v>
      </c>
      <c r="B62" s="41"/>
      <c r="C62" s="40" t="s">
        <v>246</v>
      </c>
      <c r="D62" s="41"/>
      <c r="E62" s="43" t="s">
        <v>242</v>
      </c>
      <c r="F62" s="44"/>
      <c r="G62" s="11"/>
      <c r="H62" s="40" t="s">
        <v>234</v>
      </c>
      <c r="I62" s="41"/>
      <c r="J62" s="45">
        <v>176</v>
      </c>
      <c r="K62" s="47"/>
      <c r="L62" s="46"/>
      <c r="M62" s="7">
        <v>0.1</v>
      </c>
      <c r="N62" s="12" t="s">
        <v>247</v>
      </c>
      <c r="O62" s="6"/>
    </row>
    <row r="63" spans="1:15" ht="18" customHeight="1" x14ac:dyDescent="0.2">
      <c r="A63" s="40" t="s">
        <v>240</v>
      </c>
      <c r="B63" s="41"/>
      <c r="C63" s="40" t="s">
        <v>248</v>
      </c>
      <c r="D63" s="41"/>
      <c r="E63" s="43" t="s">
        <v>242</v>
      </c>
      <c r="F63" s="44"/>
      <c r="G63" s="11"/>
      <c r="H63" s="40" t="s">
        <v>234</v>
      </c>
      <c r="I63" s="41"/>
      <c r="J63" s="49">
        <v>1782</v>
      </c>
      <c r="K63" s="50"/>
      <c r="L63" s="51"/>
      <c r="M63" s="7">
        <v>0.03</v>
      </c>
      <c r="N63" s="12" t="s">
        <v>249</v>
      </c>
      <c r="O63" s="6"/>
    </row>
    <row r="64" spans="1:15" ht="18" customHeight="1" x14ac:dyDescent="0.2">
      <c r="A64" s="40" t="s">
        <v>240</v>
      </c>
      <c r="B64" s="41"/>
      <c r="C64" s="40" t="s">
        <v>250</v>
      </c>
      <c r="D64" s="41"/>
      <c r="E64" s="43" t="s">
        <v>242</v>
      </c>
      <c r="F64" s="44"/>
      <c r="G64" s="11"/>
      <c r="H64" s="40" t="s">
        <v>234</v>
      </c>
      <c r="I64" s="41"/>
      <c r="J64" s="45">
        <v>305</v>
      </c>
      <c r="K64" s="47"/>
      <c r="L64" s="46"/>
      <c r="M64" s="7">
        <v>0.08</v>
      </c>
      <c r="N64" s="12" t="s">
        <v>243</v>
      </c>
      <c r="O64" s="6"/>
    </row>
    <row r="65" spans="1:15" ht="18" customHeight="1" x14ac:dyDescent="0.2">
      <c r="A65" s="40" t="s">
        <v>240</v>
      </c>
      <c r="B65" s="41"/>
      <c r="C65" s="40" t="s">
        <v>251</v>
      </c>
      <c r="D65" s="41"/>
      <c r="E65" s="43" t="s">
        <v>242</v>
      </c>
      <c r="F65" s="44"/>
      <c r="G65" s="11"/>
      <c r="H65" s="40" t="s">
        <v>234</v>
      </c>
      <c r="I65" s="41"/>
      <c r="J65" s="45">
        <v>232</v>
      </c>
      <c r="K65" s="47"/>
      <c r="L65" s="46"/>
      <c r="M65" s="7">
        <v>0.08</v>
      </c>
      <c r="N65" s="12" t="s">
        <v>247</v>
      </c>
      <c r="O65" s="6"/>
    </row>
    <row r="66" spans="1:15" ht="18" customHeight="1" x14ac:dyDescent="0.2">
      <c r="A66" s="40" t="s">
        <v>252</v>
      </c>
      <c r="B66" s="41"/>
      <c r="C66" s="40" t="s">
        <v>253</v>
      </c>
      <c r="D66" s="41"/>
      <c r="E66" s="40" t="s">
        <v>111</v>
      </c>
      <c r="F66" s="41"/>
      <c r="G66" s="4"/>
      <c r="H66" s="40" t="s">
        <v>234</v>
      </c>
      <c r="I66" s="41"/>
      <c r="J66" s="40" t="s">
        <v>254</v>
      </c>
      <c r="K66" s="42"/>
      <c r="L66" s="41"/>
      <c r="M66" s="7">
        <v>0.13</v>
      </c>
      <c r="N66" s="8">
        <v>12</v>
      </c>
      <c r="O66" s="10"/>
    </row>
    <row r="67" spans="1:15" ht="18" customHeight="1" x14ac:dyDescent="0.2">
      <c r="A67" s="40" t="s">
        <v>255</v>
      </c>
      <c r="B67" s="41"/>
      <c r="C67" s="40" t="s">
        <v>253</v>
      </c>
      <c r="D67" s="41"/>
      <c r="E67" s="40" t="s">
        <v>111</v>
      </c>
      <c r="F67" s="41"/>
      <c r="G67" s="4"/>
      <c r="H67" s="40" t="s">
        <v>234</v>
      </c>
      <c r="I67" s="41"/>
      <c r="J67" s="43" t="s">
        <v>256</v>
      </c>
      <c r="K67" s="48"/>
      <c r="L67" s="44"/>
      <c r="M67" s="7">
        <v>0.23</v>
      </c>
      <c r="N67" s="8">
        <v>11</v>
      </c>
      <c r="O67" s="6"/>
    </row>
    <row r="68" spans="1:15" ht="18" customHeight="1" x14ac:dyDescent="0.2">
      <c r="A68" s="40" t="s">
        <v>255</v>
      </c>
      <c r="B68" s="41"/>
      <c r="C68" s="40" t="s">
        <v>253</v>
      </c>
      <c r="D68" s="41"/>
      <c r="E68" s="40" t="s">
        <v>111</v>
      </c>
      <c r="F68" s="41"/>
      <c r="G68" s="4"/>
      <c r="H68" s="40" t="s">
        <v>234</v>
      </c>
      <c r="I68" s="41"/>
      <c r="J68" s="43" t="s">
        <v>257</v>
      </c>
      <c r="K68" s="48"/>
      <c r="L68" s="44"/>
      <c r="M68" s="7">
        <v>0.43</v>
      </c>
      <c r="N68" s="8">
        <v>17</v>
      </c>
      <c r="O68" s="6"/>
    </row>
    <row r="69" spans="1:15" ht="18" customHeight="1" x14ac:dyDescent="0.2">
      <c r="A69" s="40" t="s">
        <v>258</v>
      </c>
      <c r="B69" s="41"/>
      <c r="C69" s="40" t="s">
        <v>259</v>
      </c>
      <c r="D69" s="41"/>
      <c r="E69" s="40" t="s">
        <v>260</v>
      </c>
      <c r="F69" s="41"/>
      <c r="G69" s="4"/>
      <c r="H69" s="40" t="s">
        <v>234</v>
      </c>
      <c r="I69" s="41"/>
      <c r="J69" s="45">
        <v>28</v>
      </c>
      <c r="K69" s="47"/>
      <c r="L69" s="46"/>
      <c r="M69" s="7">
        <v>0.43</v>
      </c>
      <c r="N69" s="8">
        <v>48</v>
      </c>
      <c r="O69" s="10"/>
    </row>
    <row r="70" spans="1:15" ht="18" customHeight="1" x14ac:dyDescent="0.2">
      <c r="A70" s="43" t="s">
        <v>261</v>
      </c>
      <c r="B70" s="44"/>
      <c r="C70" s="40" t="s">
        <v>262</v>
      </c>
      <c r="D70" s="41"/>
      <c r="E70" s="40" t="s">
        <v>263</v>
      </c>
      <c r="F70" s="41"/>
      <c r="G70" s="4"/>
      <c r="H70" s="40" t="s">
        <v>234</v>
      </c>
      <c r="I70" s="41"/>
      <c r="J70" s="43" t="s">
        <v>264</v>
      </c>
      <c r="K70" s="48"/>
      <c r="L70" s="44"/>
      <c r="M70" s="7">
        <v>0.11</v>
      </c>
      <c r="N70" s="8">
        <v>13</v>
      </c>
      <c r="O70" s="13"/>
    </row>
    <row r="71" spans="1:15" ht="18" customHeight="1" x14ac:dyDescent="0.2">
      <c r="A71" s="40" t="s">
        <v>265</v>
      </c>
      <c r="B71" s="41"/>
      <c r="C71" s="40" t="s">
        <v>266</v>
      </c>
      <c r="D71" s="41"/>
      <c r="E71" s="40" t="s">
        <v>107</v>
      </c>
      <c r="F71" s="41"/>
      <c r="G71" s="4"/>
      <c r="H71" s="40" t="s">
        <v>234</v>
      </c>
      <c r="I71" s="41"/>
      <c r="J71" s="40" t="s">
        <v>267</v>
      </c>
      <c r="K71" s="42"/>
      <c r="L71" s="41"/>
      <c r="M71" s="7">
        <v>0.11</v>
      </c>
      <c r="N71" s="8">
        <v>5</v>
      </c>
      <c r="O71" s="6"/>
    </row>
    <row r="72" spans="1:15" ht="18" customHeight="1" x14ac:dyDescent="0.2">
      <c r="A72" s="40" t="s">
        <v>268</v>
      </c>
      <c r="B72" s="41"/>
      <c r="C72" s="40" t="s">
        <v>269</v>
      </c>
      <c r="D72" s="41"/>
      <c r="E72" s="45">
        <v>2001</v>
      </c>
      <c r="F72" s="46"/>
      <c r="G72" s="9"/>
      <c r="H72" s="40" t="s">
        <v>234</v>
      </c>
      <c r="I72" s="41"/>
      <c r="J72" s="40" t="s">
        <v>270</v>
      </c>
      <c r="K72" s="42"/>
      <c r="L72" s="41"/>
      <c r="M72" s="7">
        <v>0.1</v>
      </c>
      <c r="N72" s="8">
        <v>9</v>
      </c>
      <c r="O72" s="10"/>
    </row>
    <row r="73" spans="1:15" ht="18" customHeight="1" x14ac:dyDescent="0.2">
      <c r="A73" s="40" t="s">
        <v>268</v>
      </c>
      <c r="B73" s="41"/>
      <c r="C73" s="40" t="s">
        <v>269</v>
      </c>
      <c r="D73" s="41"/>
      <c r="E73" s="45">
        <v>2001</v>
      </c>
      <c r="F73" s="46"/>
      <c r="G73" s="9"/>
      <c r="H73" s="40" t="s">
        <v>234</v>
      </c>
      <c r="I73" s="41"/>
      <c r="J73" s="40" t="s">
        <v>271</v>
      </c>
      <c r="K73" s="42"/>
      <c r="L73" s="41"/>
      <c r="M73" s="7">
        <v>7.0000000000000007E-2</v>
      </c>
      <c r="N73" s="8">
        <v>7</v>
      </c>
      <c r="O73" s="10"/>
    </row>
    <row r="74" spans="1:15" ht="18" customHeight="1" x14ac:dyDescent="0.2">
      <c r="A74" s="40" t="s">
        <v>268</v>
      </c>
      <c r="B74" s="41"/>
      <c r="C74" s="40" t="s">
        <v>269</v>
      </c>
      <c r="D74" s="41"/>
      <c r="E74" s="45">
        <v>2001</v>
      </c>
      <c r="F74" s="46"/>
      <c r="G74" s="9"/>
      <c r="H74" s="40" t="s">
        <v>234</v>
      </c>
      <c r="I74" s="41"/>
      <c r="J74" s="40" t="s">
        <v>272</v>
      </c>
      <c r="K74" s="42"/>
      <c r="L74" s="41"/>
      <c r="M74" s="7">
        <v>0.12</v>
      </c>
      <c r="N74" s="8">
        <v>10</v>
      </c>
      <c r="O74" s="10"/>
    </row>
    <row r="75" spans="1:15" ht="18" customHeight="1" x14ac:dyDescent="0.2">
      <c r="A75" s="40" t="s">
        <v>268</v>
      </c>
      <c r="B75" s="41"/>
      <c r="C75" s="40" t="s">
        <v>269</v>
      </c>
      <c r="D75" s="41"/>
      <c r="E75" s="45">
        <v>2001</v>
      </c>
      <c r="F75" s="46"/>
      <c r="G75" s="9"/>
      <c r="H75" s="40" t="s">
        <v>234</v>
      </c>
      <c r="I75" s="41"/>
      <c r="J75" s="43" t="s">
        <v>273</v>
      </c>
      <c r="K75" s="48"/>
      <c r="L75" s="44"/>
      <c r="M75" s="7">
        <v>0.08</v>
      </c>
      <c r="N75" s="8">
        <v>8</v>
      </c>
      <c r="O75" s="6"/>
    </row>
    <row r="76" spans="1:15" ht="18" customHeight="1" x14ac:dyDescent="0.2">
      <c r="A76" s="40" t="s">
        <v>268</v>
      </c>
      <c r="B76" s="41"/>
      <c r="C76" s="40" t="s">
        <v>269</v>
      </c>
      <c r="D76" s="41"/>
      <c r="E76" s="45">
        <v>2001</v>
      </c>
      <c r="F76" s="46"/>
      <c r="G76" s="9"/>
      <c r="H76" s="40" t="s">
        <v>234</v>
      </c>
      <c r="I76" s="41"/>
      <c r="J76" s="43" t="s">
        <v>274</v>
      </c>
      <c r="K76" s="48"/>
      <c r="L76" s="44"/>
      <c r="M76" s="7">
        <v>0.1</v>
      </c>
      <c r="N76" s="8">
        <v>8</v>
      </c>
      <c r="O76" s="6"/>
    </row>
    <row r="77" spans="1:15" ht="18" customHeight="1" x14ac:dyDescent="0.2">
      <c r="A77" s="40" t="s">
        <v>275</v>
      </c>
      <c r="B77" s="41"/>
      <c r="C77" s="40" t="s">
        <v>276</v>
      </c>
      <c r="D77" s="41"/>
      <c r="E77" s="40" t="s">
        <v>277</v>
      </c>
      <c r="F77" s="41"/>
      <c r="G77" s="4"/>
      <c r="H77" s="40" t="s">
        <v>234</v>
      </c>
      <c r="I77" s="41"/>
      <c r="J77" s="40" t="s">
        <v>278</v>
      </c>
      <c r="K77" s="42"/>
      <c r="L77" s="41"/>
      <c r="M77" s="7">
        <v>0.15</v>
      </c>
      <c r="N77" s="8">
        <v>9</v>
      </c>
      <c r="O77" s="6"/>
    </row>
    <row r="78" spans="1:15" ht="18" customHeight="1" x14ac:dyDescent="0.2">
      <c r="A78" s="40" t="s">
        <v>279</v>
      </c>
      <c r="B78" s="41"/>
      <c r="C78" s="40" t="s">
        <v>280</v>
      </c>
      <c r="D78" s="41"/>
      <c r="E78" s="40" t="s">
        <v>107</v>
      </c>
      <c r="F78" s="41"/>
      <c r="G78" s="4"/>
      <c r="H78" s="40" t="s">
        <v>234</v>
      </c>
      <c r="I78" s="41"/>
      <c r="J78" s="40" t="s">
        <v>281</v>
      </c>
      <c r="K78" s="42"/>
      <c r="L78" s="41"/>
      <c r="M78" s="7">
        <v>0.13</v>
      </c>
      <c r="N78" s="5" t="s">
        <v>97</v>
      </c>
      <c r="O78" s="10"/>
    </row>
    <row r="79" spans="1:15" ht="18" customHeight="1" x14ac:dyDescent="0.2">
      <c r="A79" s="40" t="s">
        <v>279</v>
      </c>
      <c r="B79" s="41"/>
      <c r="C79" s="40" t="s">
        <v>280</v>
      </c>
      <c r="D79" s="41"/>
      <c r="E79" s="40" t="s">
        <v>107</v>
      </c>
      <c r="F79" s="41"/>
      <c r="G79" s="4"/>
      <c r="H79" s="40" t="s">
        <v>234</v>
      </c>
      <c r="I79" s="41"/>
      <c r="J79" s="40" t="s">
        <v>282</v>
      </c>
      <c r="K79" s="42"/>
      <c r="L79" s="41"/>
      <c r="M79" s="7">
        <v>0.67</v>
      </c>
      <c r="N79" s="8">
        <v>11</v>
      </c>
      <c r="O79" s="13"/>
    </row>
    <row r="80" spans="1:15" ht="18" customHeight="1" x14ac:dyDescent="0.2">
      <c r="A80" s="40" t="s">
        <v>279</v>
      </c>
      <c r="B80" s="41"/>
      <c r="C80" s="40" t="s">
        <v>280</v>
      </c>
      <c r="D80" s="41"/>
      <c r="E80" s="40" t="s">
        <v>107</v>
      </c>
      <c r="F80" s="41"/>
      <c r="G80" s="4"/>
      <c r="H80" s="40" t="s">
        <v>234</v>
      </c>
      <c r="I80" s="41"/>
      <c r="J80" s="43" t="s">
        <v>283</v>
      </c>
      <c r="K80" s="48"/>
      <c r="L80" s="44"/>
      <c r="M80" s="7">
        <v>0.35</v>
      </c>
      <c r="N80" s="8">
        <v>16</v>
      </c>
      <c r="O80" s="13"/>
    </row>
    <row r="81" spans="1:15" ht="18" customHeight="1" x14ac:dyDescent="0.2">
      <c r="A81" s="43" t="s">
        <v>284</v>
      </c>
      <c r="B81" s="44"/>
      <c r="C81" s="40" t="s">
        <v>285</v>
      </c>
      <c r="D81" s="41"/>
      <c r="E81" s="40" t="s">
        <v>286</v>
      </c>
      <c r="F81" s="41"/>
      <c r="G81" s="4"/>
      <c r="H81" s="40" t="s">
        <v>234</v>
      </c>
      <c r="I81" s="41"/>
      <c r="J81" s="45">
        <v>225</v>
      </c>
      <c r="K81" s="47"/>
      <c r="L81" s="46"/>
      <c r="M81" s="7">
        <v>0.34</v>
      </c>
      <c r="N81" s="8">
        <v>29</v>
      </c>
      <c r="O81" s="6"/>
    </row>
    <row r="82" spans="1:15" ht="18" customHeight="1" x14ac:dyDescent="0.2">
      <c r="A82" s="43" t="s">
        <v>287</v>
      </c>
      <c r="B82" s="44"/>
      <c r="C82" s="40" t="s">
        <v>288</v>
      </c>
      <c r="D82" s="41"/>
      <c r="E82" s="40" t="s">
        <v>289</v>
      </c>
      <c r="F82" s="41"/>
      <c r="G82" s="4"/>
      <c r="H82" s="40" t="s">
        <v>234</v>
      </c>
      <c r="I82" s="41"/>
      <c r="J82" s="43" t="s">
        <v>290</v>
      </c>
      <c r="K82" s="48"/>
      <c r="L82" s="44"/>
      <c r="M82" s="7">
        <v>0.12</v>
      </c>
      <c r="N82" s="5" t="s">
        <v>291</v>
      </c>
      <c r="O82" s="6"/>
    </row>
    <row r="83" spans="1:15" ht="18" customHeight="1" x14ac:dyDescent="0.2">
      <c r="A83" s="40" t="s">
        <v>292</v>
      </c>
      <c r="B83" s="41"/>
      <c r="C83" s="40" t="s">
        <v>293</v>
      </c>
      <c r="D83" s="41"/>
      <c r="E83" s="40" t="s">
        <v>150</v>
      </c>
      <c r="F83" s="41"/>
      <c r="G83" s="4"/>
      <c r="H83" s="40" t="s">
        <v>234</v>
      </c>
      <c r="I83" s="41"/>
      <c r="J83" s="45">
        <v>138</v>
      </c>
      <c r="K83" s="47"/>
      <c r="L83" s="46"/>
      <c r="M83" s="7">
        <v>0.28000000000000003</v>
      </c>
      <c r="N83" s="5" t="s">
        <v>97</v>
      </c>
      <c r="O83" s="10"/>
    </row>
    <row r="84" spans="1:15" ht="18" customHeight="1" x14ac:dyDescent="0.2">
      <c r="A84" s="40" t="s">
        <v>294</v>
      </c>
      <c r="B84" s="41"/>
      <c r="C84" s="40" t="s">
        <v>295</v>
      </c>
      <c r="D84" s="41"/>
      <c r="E84" s="40" t="s">
        <v>263</v>
      </c>
      <c r="F84" s="41"/>
      <c r="G84" s="4"/>
      <c r="H84" s="40" t="s">
        <v>234</v>
      </c>
      <c r="I84" s="41"/>
      <c r="J84" s="40" t="s">
        <v>296</v>
      </c>
      <c r="K84" s="42"/>
      <c r="L84" s="41"/>
      <c r="M84" s="7">
        <v>0.1</v>
      </c>
      <c r="N84" s="8">
        <v>8</v>
      </c>
      <c r="O84" s="6"/>
    </row>
    <row r="85" spans="1:15" ht="18" customHeight="1" x14ac:dyDescent="0.2">
      <c r="A85" s="40" t="s">
        <v>297</v>
      </c>
      <c r="B85" s="41"/>
      <c r="C85" s="40" t="s">
        <v>298</v>
      </c>
      <c r="D85" s="41"/>
      <c r="E85" s="40" t="s">
        <v>299</v>
      </c>
      <c r="F85" s="41"/>
      <c r="G85" s="4"/>
      <c r="H85" s="40" t="s">
        <v>234</v>
      </c>
      <c r="I85" s="41"/>
      <c r="J85" s="40" t="s">
        <v>300</v>
      </c>
      <c r="K85" s="42"/>
      <c r="L85" s="41"/>
      <c r="M85" s="7">
        <v>0.22</v>
      </c>
      <c r="N85" s="5" t="s">
        <v>97</v>
      </c>
      <c r="O85" s="6"/>
    </row>
    <row r="86" spans="1:15" ht="18" customHeight="1" x14ac:dyDescent="0.2">
      <c r="A86" s="40" t="s">
        <v>301</v>
      </c>
      <c r="B86" s="41"/>
      <c r="C86" s="40" t="s">
        <v>302</v>
      </c>
      <c r="D86" s="41"/>
      <c r="E86" s="40" t="s">
        <v>303</v>
      </c>
      <c r="F86" s="41"/>
      <c r="G86" s="4"/>
      <c r="H86" s="40" t="s">
        <v>234</v>
      </c>
      <c r="I86" s="41"/>
      <c r="J86" s="40" t="s">
        <v>304</v>
      </c>
      <c r="K86" s="42"/>
      <c r="L86" s="41"/>
      <c r="M86" s="7">
        <v>0.13</v>
      </c>
      <c r="N86" s="8">
        <v>4</v>
      </c>
      <c r="O86" s="6"/>
    </row>
    <row r="87" spans="1:15" ht="18" customHeight="1" x14ac:dyDescent="0.2">
      <c r="A87" s="40" t="s">
        <v>305</v>
      </c>
      <c r="B87" s="41"/>
      <c r="C87" s="40" t="s">
        <v>306</v>
      </c>
      <c r="D87" s="41"/>
      <c r="E87" s="40" t="s">
        <v>307</v>
      </c>
      <c r="F87" s="41"/>
      <c r="G87" s="4"/>
      <c r="H87" s="40" t="s">
        <v>234</v>
      </c>
      <c r="I87" s="41"/>
      <c r="J87" s="43" t="s">
        <v>308</v>
      </c>
      <c r="K87" s="48"/>
      <c r="L87" s="44"/>
      <c r="M87" s="7">
        <v>0.14000000000000001</v>
      </c>
      <c r="N87" s="8">
        <v>5</v>
      </c>
      <c r="O87" s="13"/>
    </row>
    <row r="88" spans="1:15" ht="18" customHeight="1" x14ac:dyDescent="0.2">
      <c r="A88" s="40" t="s">
        <v>309</v>
      </c>
      <c r="B88" s="41"/>
      <c r="C88" s="40" t="s">
        <v>306</v>
      </c>
      <c r="D88" s="41"/>
      <c r="E88" s="40" t="s">
        <v>310</v>
      </c>
      <c r="F88" s="41"/>
      <c r="G88" s="4"/>
      <c r="H88" s="40" t="s">
        <v>234</v>
      </c>
      <c r="I88" s="41"/>
      <c r="J88" s="45">
        <v>5</v>
      </c>
      <c r="K88" s="47"/>
      <c r="L88" s="46"/>
      <c r="M88" s="7">
        <v>0.2</v>
      </c>
      <c r="N88" s="8">
        <v>13</v>
      </c>
      <c r="O88" s="10"/>
    </row>
    <row r="89" spans="1:15" ht="18" customHeight="1" x14ac:dyDescent="0.2">
      <c r="A89" s="40" t="s">
        <v>311</v>
      </c>
      <c r="B89" s="41"/>
      <c r="C89" s="40" t="s">
        <v>312</v>
      </c>
      <c r="D89" s="41"/>
      <c r="E89" s="40" t="s">
        <v>313</v>
      </c>
      <c r="F89" s="41"/>
      <c r="G89" s="4"/>
      <c r="H89" s="40" t="s">
        <v>234</v>
      </c>
      <c r="I89" s="41"/>
      <c r="J89" s="40" t="s">
        <v>314</v>
      </c>
      <c r="K89" s="42"/>
      <c r="L89" s="41"/>
      <c r="M89" s="7">
        <v>0.75</v>
      </c>
      <c r="N89" s="5" t="s">
        <v>97</v>
      </c>
      <c r="O89" s="10"/>
    </row>
    <row r="90" spans="1:15" ht="18" customHeight="1" x14ac:dyDescent="0.2">
      <c r="A90" s="40" t="s">
        <v>315</v>
      </c>
      <c r="B90" s="41"/>
      <c r="C90" s="40" t="s">
        <v>316</v>
      </c>
      <c r="D90" s="41"/>
      <c r="E90" s="40" t="s">
        <v>130</v>
      </c>
      <c r="F90" s="41"/>
      <c r="G90" s="4"/>
      <c r="H90" s="40" t="s">
        <v>234</v>
      </c>
      <c r="I90" s="41"/>
      <c r="J90" s="40" t="s">
        <v>317</v>
      </c>
      <c r="K90" s="42"/>
      <c r="L90" s="41"/>
      <c r="M90" s="7">
        <v>0.14000000000000001</v>
      </c>
      <c r="N90" s="8">
        <v>2</v>
      </c>
      <c r="O90" s="6"/>
    </row>
    <row r="91" spans="1:15" ht="18" customHeight="1" x14ac:dyDescent="0.2">
      <c r="A91" s="40" t="s">
        <v>315</v>
      </c>
      <c r="B91" s="41"/>
      <c r="C91" s="40" t="s">
        <v>316</v>
      </c>
      <c r="D91" s="41"/>
      <c r="E91" s="40" t="s">
        <v>130</v>
      </c>
      <c r="F91" s="41"/>
      <c r="G91" s="4"/>
      <c r="H91" s="40" t="s">
        <v>234</v>
      </c>
      <c r="I91" s="41"/>
      <c r="J91" s="43" t="s">
        <v>318</v>
      </c>
      <c r="K91" s="48"/>
      <c r="L91" s="44"/>
      <c r="M91" s="7">
        <v>0.09</v>
      </c>
      <c r="N91" s="8">
        <v>2</v>
      </c>
      <c r="O91" s="6"/>
    </row>
    <row r="92" spans="1:15" ht="18" customHeight="1" x14ac:dyDescent="0.2">
      <c r="A92" s="40" t="s">
        <v>315</v>
      </c>
      <c r="B92" s="41"/>
      <c r="C92" s="40" t="s">
        <v>316</v>
      </c>
      <c r="D92" s="41"/>
      <c r="E92" s="40" t="s">
        <v>130</v>
      </c>
      <c r="F92" s="41"/>
      <c r="G92" s="4"/>
      <c r="H92" s="40" t="s">
        <v>234</v>
      </c>
      <c r="I92" s="41"/>
      <c r="J92" s="40" t="s">
        <v>319</v>
      </c>
      <c r="K92" s="42"/>
      <c r="L92" s="41"/>
      <c r="M92" s="7">
        <v>0.13</v>
      </c>
      <c r="N92" s="8">
        <v>1</v>
      </c>
      <c r="O92" s="6"/>
    </row>
    <row r="93" spans="1:15" ht="18" customHeight="1" x14ac:dyDescent="0.2">
      <c r="A93" s="40" t="s">
        <v>320</v>
      </c>
      <c r="B93" s="41"/>
      <c r="C93" s="40" t="s">
        <v>321</v>
      </c>
      <c r="D93" s="41"/>
      <c r="E93" s="40" t="s">
        <v>322</v>
      </c>
      <c r="F93" s="41"/>
      <c r="G93" s="4"/>
      <c r="H93" s="40" t="s">
        <v>234</v>
      </c>
      <c r="I93" s="41"/>
      <c r="J93" s="43" t="s">
        <v>323</v>
      </c>
      <c r="K93" s="48"/>
      <c r="L93" s="44"/>
      <c r="M93" s="7">
        <v>0.1</v>
      </c>
      <c r="N93" s="8">
        <v>6</v>
      </c>
      <c r="O93" s="6"/>
    </row>
    <row r="94" spans="1:15" ht="18" customHeight="1" x14ac:dyDescent="0.2">
      <c r="A94" s="40" t="s">
        <v>324</v>
      </c>
      <c r="B94" s="41"/>
      <c r="C94" s="40" t="s">
        <v>325</v>
      </c>
      <c r="D94" s="41"/>
      <c r="E94" s="53" t="s">
        <v>192</v>
      </c>
      <c r="F94" s="54"/>
      <c r="G94" s="14"/>
      <c r="H94" s="40" t="s">
        <v>234</v>
      </c>
      <c r="I94" s="41"/>
      <c r="J94" s="45">
        <v>91</v>
      </c>
      <c r="K94" s="47"/>
      <c r="L94" s="46"/>
      <c r="M94" s="7">
        <v>0.51</v>
      </c>
      <c r="N94" s="12" t="s">
        <v>326</v>
      </c>
      <c r="O94" s="13"/>
    </row>
    <row r="95" spans="1:15" x14ac:dyDescent="0.2">
      <c r="A95" s="52" t="s">
        <v>327</v>
      </c>
      <c r="B95" s="52"/>
      <c r="C95" s="52"/>
      <c r="D95" s="52"/>
      <c r="E95" s="52"/>
      <c r="F95" s="52"/>
      <c r="G95" s="52"/>
      <c r="H95" s="52"/>
      <c r="I95" s="52"/>
      <c r="J95" s="52"/>
      <c r="K95" s="52"/>
      <c r="L95" s="52"/>
      <c r="M95" s="52"/>
      <c r="N95" s="52"/>
      <c r="O95" s="52"/>
    </row>
    <row r="96" spans="1:15"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3"/>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2"/>
    </row>
    <row r="112" spans="1:1" x14ac:dyDescent="0.2">
      <c r="A112" s="1"/>
    </row>
    <row r="113" spans="1:1" x14ac:dyDescent="0.2">
      <c r="A113" s="2"/>
    </row>
    <row r="114" spans="1:1" x14ac:dyDescent="0.2">
      <c r="A114" s="1"/>
    </row>
    <row r="115" spans="1:1" x14ac:dyDescent="0.2">
      <c r="A115" s="1"/>
    </row>
    <row r="116" spans="1:1" x14ac:dyDescent="0.2">
      <c r="A116" s="2"/>
    </row>
    <row r="117" spans="1:1" x14ac:dyDescent="0.2">
      <c r="A117" s="1"/>
    </row>
    <row r="118" spans="1:1" x14ac:dyDescent="0.2">
      <c r="A118" s="1"/>
    </row>
    <row r="119" spans="1:1" x14ac:dyDescent="0.2">
      <c r="A119" s="1"/>
    </row>
    <row r="120" spans="1:1" x14ac:dyDescent="0.2">
      <c r="A120" s="1"/>
    </row>
    <row r="121" spans="1:1" x14ac:dyDescent="0.2">
      <c r="A121" s="2"/>
    </row>
    <row r="122" spans="1:1" x14ac:dyDescent="0.2">
      <c r="A122" s="1"/>
    </row>
    <row r="123" spans="1:1" x14ac:dyDescent="0.2">
      <c r="A123" s="1"/>
    </row>
    <row r="124" spans="1:1" x14ac:dyDescent="0.2">
      <c r="A124" s="1"/>
    </row>
    <row r="125" spans="1:1" x14ac:dyDescent="0.2">
      <c r="A125" s="2"/>
    </row>
    <row r="126" spans="1:1" x14ac:dyDescent="0.2">
      <c r="A126" s="1"/>
    </row>
    <row r="127" spans="1:1" x14ac:dyDescent="0.2">
      <c r="A127" s="1"/>
    </row>
    <row r="128" spans="1:1" x14ac:dyDescent="0.2">
      <c r="A128" s="1"/>
    </row>
    <row r="129" spans="1:1" x14ac:dyDescent="0.2">
      <c r="A129" s="1"/>
    </row>
    <row r="130" spans="1:1" x14ac:dyDescent="0.2">
      <c r="A130" s="2"/>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2"/>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2"/>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2"/>
    </row>
    <row r="161" spans="1:1" x14ac:dyDescent="0.2">
      <c r="A161" s="1"/>
    </row>
    <row r="162" spans="1:1" x14ac:dyDescent="0.2">
      <c r="A162" s="2"/>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2"/>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2"/>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2"/>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2"/>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2"/>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2"/>
    </row>
    <row r="214" spans="1:1" x14ac:dyDescent="0.2">
      <c r="A214" s="1"/>
    </row>
    <row r="215" spans="1:1" x14ac:dyDescent="0.2">
      <c r="A215" s="1"/>
    </row>
    <row r="216" spans="1:1" x14ac:dyDescent="0.2">
      <c r="A216" s="1"/>
    </row>
    <row r="217" spans="1:1" x14ac:dyDescent="0.2">
      <c r="A217" s="1"/>
    </row>
    <row r="218" spans="1:1" x14ac:dyDescent="0.2">
      <c r="A218" s="2"/>
    </row>
    <row r="219" spans="1:1" x14ac:dyDescent="0.2">
      <c r="A219" s="1"/>
    </row>
    <row r="220" spans="1:1" x14ac:dyDescent="0.2">
      <c r="A220" s="1"/>
    </row>
    <row r="221" spans="1:1" x14ac:dyDescent="0.2">
      <c r="A221" s="1"/>
    </row>
    <row r="222" spans="1:1" x14ac:dyDescent="0.2">
      <c r="A222" s="1"/>
    </row>
    <row r="223" spans="1:1" x14ac:dyDescent="0.2">
      <c r="A223" s="2"/>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2"/>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2"/>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2"/>
    </row>
    <row r="246" spans="1:1" x14ac:dyDescent="0.2">
      <c r="A246" s="2"/>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2"/>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2"/>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2"/>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2"/>
    </row>
    <row r="342" spans="1:1" x14ac:dyDescent="0.2">
      <c r="A342" s="1"/>
    </row>
    <row r="343" spans="1:1" x14ac:dyDescent="0.2">
      <c r="A343" s="1"/>
    </row>
    <row r="344" spans="1:1" x14ac:dyDescent="0.2">
      <c r="A344" s="1"/>
    </row>
    <row r="345" spans="1:1" x14ac:dyDescent="0.2">
      <c r="A345" s="2"/>
    </row>
    <row r="346" spans="1:1" x14ac:dyDescent="0.2">
      <c r="A346" s="1"/>
    </row>
    <row r="347" spans="1:1" x14ac:dyDescent="0.2">
      <c r="A347" s="2"/>
    </row>
    <row r="348" spans="1:1" x14ac:dyDescent="0.2">
      <c r="A348" s="1"/>
    </row>
    <row r="349" spans="1:1" x14ac:dyDescent="0.2">
      <c r="A349" s="2"/>
    </row>
    <row r="350" spans="1:1" x14ac:dyDescent="0.2">
      <c r="A350" s="1"/>
    </row>
    <row r="351" spans="1:1" x14ac:dyDescent="0.2">
      <c r="A351" s="2"/>
    </row>
    <row r="352" spans="1:1" x14ac:dyDescent="0.2">
      <c r="A352" s="1"/>
    </row>
    <row r="353" spans="1:1" x14ac:dyDescent="0.2">
      <c r="A353" s="1"/>
    </row>
    <row r="354" spans="1:1" x14ac:dyDescent="0.2">
      <c r="A354" s="1"/>
    </row>
    <row r="355" spans="1:1" x14ac:dyDescent="0.2">
      <c r="A355" s="1"/>
    </row>
    <row r="356" spans="1:1" x14ac:dyDescent="0.2">
      <c r="A356" s="2"/>
    </row>
    <row r="357" spans="1:1" x14ac:dyDescent="0.2">
      <c r="A357" s="1"/>
    </row>
    <row r="358" spans="1:1" x14ac:dyDescent="0.2">
      <c r="A358" s="1"/>
    </row>
    <row r="359" spans="1:1" x14ac:dyDescent="0.2">
      <c r="A359" s="1"/>
    </row>
    <row r="360" spans="1:1" x14ac:dyDescent="0.2">
      <c r="A360" s="1"/>
    </row>
    <row r="361" spans="1:1" x14ac:dyDescent="0.2">
      <c r="A361" s="2"/>
    </row>
    <row r="362" spans="1:1" x14ac:dyDescent="0.2">
      <c r="A362" s="1"/>
    </row>
    <row r="363" spans="1:1" x14ac:dyDescent="0.2">
      <c r="A363" s="1"/>
    </row>
    <row r="364" spans="1:1" x14ac:dyDescent="0.2">
      <c r="A364" s="1"/>
    </row>
    <row r="365" spans="1:1" x14ac:dyDescent="0.2">
      <c r="A365" s="2"/>
    </row>
    <row r="366" spans="1:1" x14ac:dyDescent="0.2">
      <c r="A366" s="1"/>
    </row>
    <row r="367" spans="1:1" x14ac:dyDescent="0.2">
      <c r="A367" s="2"/>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2"/>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2"/>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2"/>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2"/>
    </row>
    <row r="402" spans="1:1" x14ac:dyDescent="0.2">
      <c r="A402" s="1"/>
    </row>
    <row r="403" spans="1:1" x14ac:dyDescent="0.2">
      <c r="A403" s="1"/>
    </row>
    <row r="404" spans="1:1" x14ac:dyDescent="0.2">
      <c r="A404" s="2"/>
    </row>
    <row r="405" spans="1:1" x14ac:dyDescent="0.2">
      <c r="A405" s="1"/>
    </row>
    <row r="406" spans="1:1" x14ac:dyDescent="0.2">
      <c r="A406" s="1"/>
    </row>
    <row r="407" spans="1:1" x14ac:dyDescent="0.2">
      <c r="A407" s="1"/>
    </row>
    <row r="408" spans="1:1" x14ac:dyDescent="0.2">
      <c r="A408" s="2"/>
    </row>
    <row r="409" spans="1:1" x14ac:dyDescent="0.2">
      <c r="A409" s="1"/>
    </row>
    <row r="410" spans="1:1" x14ac:dyDescent="0.2">
      <c r="A410" s="1"/>
    </row>
    <row r="411" spans="1:1" x14ac:dyDescent="0.2">
      <c r="A411" s="1"/>
    </row>
    <row r="412" spans="1:1" x14ac:dyDescent="0.2">
      <c r="A412" s="2"/>
    </row>
    <row r="413" spans="1:1" x14ac:dyDescent="0.2">
      <c r="A413" s="1"/>
    </row>
    <row r="414" spans="1:1" x14ac:dyDescent="0.2">
      <c r="A414" s="1"/>
    </row>
    <row r="415" spans="1:1" x14ac:dyDescent="0.2">
      <c r="A415" s="2"/>
    </row>
    <row r="416" spans="1:1" x14ac:dyDescent="0.2">
      <c r="A416" s="1"/>
    </row>
    <row r="417" spans="1:1" x14ac:dyDescent="0.2">
      <c r="A417" s="1"/>
    </row>
    <row r="418" spans="1:1" x14ac:dyDescent="0.2">
      <c r="A418" s="1"/>
    </row>
    <row r="419" spans="1:1" x14ac:dyDescent="0.2">
      <c r="A419" s="2"/>
    </row>
    <row r="420" spans="1:1" x14ac:dyDescent="0.2">
      <c r="A420" s="1"/>
    </row>
    <row r="421" spans="1:1" x14ac:dyDescent="0.2">
      <c r="A421" s="2"/>
    </row>
    <row r="422" spans="1:1" x14ac:dyDescent="0.2">
      <c r="A422" s="1"/>
    </row>
    <row r="423" spans="1:1" x14ac:dyDescent="0.2">
      <c r="A423" s="2"/>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2"/>
    </row>
    <row r="435" spans="1:1" x14ac:dyDescent="0.2">
      <c r="A435" s="1"/>
    </row>
    <row r="436" spans="1:1" x14ac:dyDescent="0.2">
      <c r="A436" s="1"/>
    </row>
    <row r="437" spans="1:1" x14ac:dyDescent="0.2">
      <c r="A437" s="1"/>
    </row>
    <row r="438" spans="1:1" x14ac:dyDescent="0.2">
      <c r="A438" s="2"/>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2"/>
    </row>
    <row r="453" spans="1:1" x14ac:dyDescent="0.2">
      <c r="A453" s="1"/>
    </row>
    <row r="454" spans="1:1" x14ac:dyDescent="0.2">
      <c r="A454" s="1"/>
    </row>
    <row r="455" spans="1:1" x14ac:dyDescent="0.2">
      <c r="A455" s="1"/>
    </row>
    <row r="456" spans="1:1" x14ac:dyDescent="0.2">
      <c r="A456" s="2"/>
    </row>
    <row r="457" spans="1:1" x14ac:dyDescent="0.2">
      <c r="A457" s="2"/>
    </row>
    <row r="458" spans="1:1" x14ac:dyDescent="0.2">
      <c r="A458" s="2"/>
    </row>
    <row r="459" spans="1:1" x14ac:dyDescent="0.2">
      <c r="A459" s="1"/>
    </row>
    <row r="460" spans="1:1" x14ac:dyDescent="0.2">
      <c r="A460" s="2"/>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2"/>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2"/>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2"/>
    </row>
    <row r="497" spans="1:1" x14ac:dyDescent="0.2">
      <c r="A497" s="2"/>
    </row>
    <row r="498" spans="1:1" x14ac:dyDescent="0.2">
      <c r="A498" s="1"/>
    </row>
    <row r="499" spans="1:1" x14ac:dyDescent="0.2">
      <c r="A499" s="2"/>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2"/>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2"/>
    </row>
    <row r="519" spans="1:1" x14ac:dyDescent="0.2">
      <c r="A519" s="1"/>
    </row>
    <row r="520" spans="1:1" x14ac:dyDescent="0.2">
      <c r="A520" s="1"/>
    </row>
  </sheetData>
  <autoFilter ref="A1:O95" xr:uid="{BE94D9E1-FAC7-F440-A0AD-3FF325D90308}">
    <filterColumn colId="0" showButton="0"/>
    <filterColumn colId="2" showButton="0"/>
    <filterColumn colId="4" showButton="0"/>
    <filterColumn colId="7" showButton="0"/>
    <filterColumn colId="9" showButton="0"/>
    <filterColumn colId="10" showButton="0"/>
  </autoFilter>
  <mergeCells count="471">
    <mergeCell ref="A95:O95"/>
    <mergeCell ref="A94:B94"/>
    <mergeCell ref="C94:D94"/>
    <mergeCell ref="E94:F94"/>
    <mergeCell ref="H94:I94"/>
    <mergeCell ref="J94:L94"/>
    <mergeCell ref="A93:B93"/>
    <mergeCell ref="C93:D93"/>
    <mergeCell ref="E93:F93"/>
    <mergeCell ref="H93:I93"/>
    <mergeCell ref="J93:L93"/>
    <mergeCell ref="A91:B91"/>
    <mergeCell ref="C91:D91"/>
    <mergeCell ref="E91:F91"/>
    <mergeCell ref="H91:I91"/>
    <mergeCell ref="J91:L91"/>
    <mergeCell ref="A92:B92"/>
    <mergeCell ref="C92:D92"/>
    <mergeCell ref="E92:F92"/>
    <mergeCell ref="H92:I92"/>
    <mergeCell ref="J92:L92"/>
    <mergeCell ref="A89:B89"/>
    <mergeCell ref="C89:D89"/>
    <mergeCell ref="E89:F89"/>
    <mergeCell ref="H89:I89"/>
    <mergeCell ref="J89:L89"/>
    <mergeCell ref="A90:B90"/>
    <mergeCell ref="C90:D90"/>
    <mergeCell ref="E90:F90"/>
    <mergeCell ref="H90:I90"/>
    <mergeCell ref="J90:L90"/>
    <mergeCell ref="A87:B87"/>
    <mergeCell ref="C87:D87"/>
    <mergeCell ref="E87:F87"/>
    <mergeCell ref="H87:I87"/>
    <mergeCell ref="J87:L87"/>
    <mergeCell ref="A88:B88"/>
    <mergeCell ref="C88:D88"/>
    <mergeCell ref="E88:F88"/>
    <mergeCell ref="H88:I88"/>
    <mergeCell ref="J88:L88"/>
    <mergeCell ref="A85:B85"/>
    <mergeCell ref="C85:D85"/>
    <mergeCell ref="E85:F85"/>
    <mergeCell ref="H85:I85"/>
    <mergeCell ref="J85:L85"/>
    <mergeCell ref="A86:B86"/>
    <mergeCell ref="C86:D86"/>
    <mergeCell ref="E86:F86"/>
    <mergeCell ref="H86:I86"/>
    <mergeCell ref="J86:L86"/>
    <mergeCell ref="A83:B83"/>
    <mergeCell ref="C83:D83"/>
    <mergeCell ref="E83:F83"/>
    <mergeCell ref="H83:I83"/>
    <mergeCell ref="J83:L83"/>
    <mergeCell ref="A84:B84"/>
    <mergeCell ref="C84:D84"/>
    <mergeCell ref="E84:F84"/>
    <mergeCell ref="H84:I84"/>
    <mergeCell ref="J84:L84"/>
    <mergeCell ref="A81:B81"/>
    <mergeCell ref="C81:D81"/>
    <mergeCell ref="E81:F81"/>
    <mergeCell ref="H81:I81"/>
    <mergeCell ref="J81:L81"/>
    <mergeCell ref="A82:B82"/>
    <mergeCell ref="C82:D82"/>
    <mergeCell ref="E82:F82"/>
    <mergeCell ref="H82:I82"/>
    <mergeCell ref="J82:L82"/>
    <mergeCell ref="A79:B79"/>
    <mergeCell ref="C79:D79"/>
    <mergeCell ref="E79:F79"/>
    <mergeCell ref="H79:I79"/>
    <mergeCell ref="J79:L79"/>
    <mergeCell ref="A80:B80"/>
    <mergeCell ref="C80:D80"/>
    <mergeCell ref="E80:F80"/>
    <mergeCell ref="H80:I80"/>
    <mergeCell ref="J80:L80"/>
    <mergeCell ref="A78:B78"/>
    <mergeCell ref="C78:D78"/>
    <mergeCell ref="E78:F78"/>
    <mergeCell ref="H78:I78"/>
    <mergeCell ref="J78:L78"/>
    <mergeCell ref="A76:B76"/>
    <mergeCell ref="C76:D76"/>
    <mergeCell ref="E76:F76"/>
    <mergeCell ref="H76:I76"/>
    <mergeCell ref="J76:L76"/>
    <mergeCell ref="A77:B77"/>
    <mergeCell ref="C77:D77"/>
    <mergeCell ref="E77:F77"/>
    <mergeCell ref="H77:I77"/>
    <mergeCell ref="J77:L77"/>
    <mergeCell ref="A74:B74"/>
    <mergeCell ref="C74:D74"/>
    <mergeCell ref="E74:F74"/>
    <mergeCell ref="H74:I74"/>
    <mergeCell ref="J74:L74"/>
    <mergeCell ref="A75:B75"/>
    <mergeCell ref="C75:D75"/>
    <mergeCell ref="E75:F75"/>
    <mergeCell ref="H75:I75"/>
    <mergeCell ref="J75:L75"/>
    <mergeCell ref="A72:B72"/>
    <mergeCell ref="C72:D72"/>
    <mergeCell ref="E72:F72"/>
    <mergeCell ref="H72:I72"/>
    <mergeCell ref="J72:L72"/>
    <mergeCell ref="A73:B73"/>
    <mergeCell ref="C73:D73"/>
    <mergeCell ref="E73:F73"/>
    <mergeCell ref="H73:I73"/>
    <mergeCell ref="J73:L73"/>
    <mergeCell ref="A70:B70"/>
    <mergeCell ref="C70:D70"/>
    <mergeCell ref="E70:F70"/>
    <mergeCell ref="H70:I70"/>
    <mergeCell ref="J70:L70"/>
    <mergeCell ref="A71:B71"/>
    <mergeCell ref="C71:D71"/>
    <mergeCell ref="E71:F71"/>
    <mergeCell ref="H71:I71"/>
    <mergeCell ref="J71:L71"/>
    <mergeCell ref="A68:B68"/>
    <mergeCell ref="C68:D68"/>
    <mergeCell ref="E68:F68"/>
    <mergeCell ref="H68:I68"/>
    <mergeCell ref="J68:L68"/>
    <mergeCell ref="A69:B69"/>
    <mergeCell ref="C69:D69"/>
    <mergeCell ref="E69:F69"/>
    <mergeCell ref="H69:I69"/>
    <mergeCell ref="J69:L69"/>
    <mergeCell ref="A66:B66"/>
    <mergeCell ref="C66:D66"/>
    <mergeCell ref="E66:F66"/>
    <mergeCell ref="H66:I66"/>
    <mergeCell ref="J66:L66"/>
    <mergeCell ref="A67:B67"/>
    <mergeCell ref="C67:D67"/>
    <mergeCell ref="E67:F67"/>
    <mergeCell ref="H67:I67"/>
    <mergeCell ref="J67:L67"/>
    <mergeCell ref="A64:B64"/>
    <mergeCell ref="C64:D64"/>
    <mergeCell ref="E64:F64"/>
    <mergeCell ref="H64:I64"/>
    <mergeCell ref="J64:L64"/>
    <mergeCell ref="A65:B65"/>
    <mergeCell ref="C65:D65"/>
    <mergeCell ref="E65:F65"/>
    <mergeCell ref="H65:I65"/>
    <mergeCell ref="J65:L65"/>
    <mergeCell ref="A62:B62"/>
    <mergeCell ref="C62:D62"/>
    <mergeCell ref="E62:F62"/>
    <mergeCell ref="H62:I62"/>
    <mergeCell ref="J62:L62"/>
    <mergeCell ref="A63:B63"/>
    <mergeCell ref="C63:D63"/>
    <mergeCell ref="E63:F63"/>
    <mergeCell ref="H63:I63"/>
    <mergeCell ref="J63:L63"/>
    <mergeCell ref="A60:B60"/>
    <mergeCell ref="C60:D60"/>
    <mergeCell ref="E60:F60"/>
    <mergeCell ref="H60:I60"/>
    <mergeCell ref="J60:L60"/>
    <mergeCell ref="A61:B61"/>
    <mergeCell ref="C61:D61"/>
    <mergeCell ref="E61:F61"/>
    <mergeCell ref="H61:I61"/>
    <mergeCell ref="J61:L61"/>
    <mergeCell ref="A58:B58"/>
    <mergeCell ref="C58:D58"/>
    <mergeCell ref="E58:F58"/>
    <mergeCell ref="H58:I58"/>
    <mergeCell ref="J58:L58"/>
    <mergeCell ref="A59:B59"/>
    <mergeCell ref="C59:D59"/>
    <mergeCell ref="E59:F59"/>
    <mergeCell ref="H59:I59"/>
    <mergeCell ref="J59:L59"/>
    <mergeCell ref="A57:B57"/>
    <mergeCell ref="C57:D57"/>
    <mergeCell ref="E57:F57"/>
    <mergeCell ref="H57:I57"/>
    <mergeCell ref="J57:L57"/>
    <mergeCell ref="A56:B56"/>
    <mergeCell ref="C56:D56"/>
    <mergeCell ref="E56:F56"/>
    <mergeCell ref="H56:I56"/>
    <mergeCell ref="J56:L56"/>
    <mergeCell ref="A54:B54"/>
    <mergeCell ref="C54:D54"/>
    <mergeCell ref="E54:F54"/>
    <mergeCell ref="H54:I54"/>
    <mergeCell ref="J54:L54"/>
    <mergeCell ref="A55:B55"/>
    <mergeCell ref="C55:D55"/>
    <mergeCell ref="E55:F55"/>
    <mergeCell ref="H55:I55"/>
    <mergeCell ref="J55:L55"/>
    <mergeCell ref="A52:B52"/>
    <mergeCell ref="C52:D52"/>
    <mergeCell ref="E52:F52"/>
    <mergeCell ref="H52:I52"/>
    <mergeCell ref="J52:L52"/>
    <mergeCell ref="A53:B53"/>
    <mergeCell ref="C53:D53"/>
    <mergeCell ref="E53:F53"/>
    <mergeCell ref="H53:I53"/>
    <mergeCell ref="J53:L53"/>
    <mergeCell ref="A50:B50"/>
    <mergeCell ref="C50:D50"/>
    <mergeCell ref="E50:F50"/>
    <mergeCell ref="H50:I50"/>
    <mergeCell ref="J50:L50"/>
    <mergeCell ref="A51:B51"/>
    <mergeCell ref="C51:D51"/>
    <mergeCell ref="E51:F51"/>
    <mergeCell ref="H51:I51"/>
    <mergeCell ref="J51:L51"/>
    <mergeCell ref="A49:B49"/>
    <mergeCell ref="C49:D49"/>
    <mergeCell ref="E49:F49"/>
    <mergeCell ref="H49:I49"/>
    <mergeCell ref="J49:L49"/>
    <mergeCell ref="A48:B48"/>
    <mergeCell ref="C48:D48"/>
    <mergeCell ref="E48:F48"/>
    <mergeCell ref="H48:I48"/>
    <mergeCell ref="J48:L48"/>
    <mergeCell ref="A46:B46"/>
    <mergeCell ref="C46:D46"/>
    <mergeCell ref="E46:F46"/>
    <mergeCell ref="H46:I46"/>
    <mergeCell ref="J46:L46"/>
    <mergeCell ref="A47:B47"/>
    <mergeCell ref="C47:D47"/>
    <mergeCell ref="E47:F47"/>
    <mergeCell ref="H47:I47"/>
    <mergeCell ref="J47:L47"/>
    <mergeCell ref="A44:B44"/>
    <mergeCell ref="C44:D44"/>
    <mergeCell ref="E44:F44"/>
    <mergeCell ref="H44:I44"/>
    <mergeCell ref="J44:L44"/>
    <mergeCell ref="A45:B45"/>
    <mergeCell ref="C45:D45"/>
    <mergeCell ref="E45:F45"/>
    <mergeCell ref="H45:I45"/>
    <mergeCell ref="J45:L45"/>
    <mergeCell ref="A43:B43"/>
    <mergeCell ref="C43:D43"/>
    <mergeCell ref="E43:F43"/>
    <mergeCell ref="H43:I43"/>
    <mergeCell ref="J43:L43"/>
    <mergeCell ref="A41:B41"/>
    <mergeCell ref="C41:D41"/>
    <mergeCell ref="E41:F41"/>
    <mergeCell ref="H41:I41"/>
    <mergeCell ref="J41:L41"/>
    <mergeCell ref="A42:B42"/>
    <mergeCell ref="C42:D42"/>
    <mergeCell ref="E42:F42"/>
    <mergeCell ref="H42:I42"/>
    <mergeCell ref="J42:L42"/>
    <mergeCell ref="A40:B40"/>
    <mergeCell ref="C40:D40"/>
    <mergeCell ref="E40:F40"/>
    <mergeCell ref="H40:I40"/>
    <mergeCell ref="J40:L40"/>
    <mergeCell ref="A39:B39"/>
    <mergeCell ref="C39:D39"/>
    <mergeCell ref="E39:F39"/>
    <mergeCell ref="H39:I39"/>
    <mergeCell ref="J39:L39"/>
    <mergeCell ref="A37:B37"/>
    <mergeCell ref="C37:D37"/>
    <mergeCell ref="E37:F37"/>
    <mergeCell ref="H37:I37"/>
    <mergeCell ref="J37:L37"/>
    <mergeCell ref="A38:B38"/>
    <mergeCell ref="C38:D38"/>
    <mergeCell ref="E38:F38"/>
    <mergeCell ref="H38:I38"/>
    <mergeCell ref="J38:L38"/>
    <mergeCell ref="A35:B35"/>
    <mergeCell ref="C35:D35"/>
    <mergeCell ref="E35:F35"/>
    <mergeCell ref="H35:I35"/>
    <mergeCell ref="J35:L35"/>
    <mergeCell ref="A36:B36"/>
    <mergeCell ref="C36:D36"/>
    <mergeCell ref="E36:F36"/>
    <mergeCell ref="H36:I36"/>
    <mergeCell ref="J36:L36"/>
    <mergeCell ref="A33:B33"/>
    <mergeCell ref="C33:D33"/>
    <mergeCell ref="E33:F33"/>
    <mergeCell ref="H33:I33"/>
    <mergeCell ref="J33:L33"/>
    <mergeCell ref="A34:B34"/>
    <mergeCell ref="C34:D34"/>
    <mergeCell ref="E34:F34"/>
    <mergeCell ref="H34:I34"/>
    <mergeCell ref="J34:L34"/>
    <mergeCell ref="A31:B31"/>
    <mergeCell ref="C31:D31"/>
    <mergeCell ref="E31:F31"/>
    <mergeCell ref="H31:I31"/>
    <mergeCell ref="J31:L31"/>
    <mergeCell ref="A32:B32"/>
    <mergeCell ref="C32:D32"/>
    <mergeCell ref="E32:F32"/>
    <mergeCell ref="H32:I32"/>
    <mergeCell ref="J32:L32"/>
    <mergeCell ref="A29:B29"/>
    <mergeCell ref="C29:D29"/>
    <mergeCell ref="E29:F29"/>
    <mergeCell ref="H29:I29"/>
    <mergeCell ref="J29:L29"/>
    <mergeCell ref="A30:B30"/>
    <mergeCell ref="C30:D30"/>
    <mergeCell ref="E30:F30"/>
    <mergeCell ref="H30:I30"/>
    <mergeCell ref="J30:L30"/>
    <mergeCell ref="A28:B28"/>
    <mergeCell ref="C28:D28"/>
    <mergeCell ref="E28:F28"/>
    <mergeCell ref="H28:I28"/>
    <mergeCell ref="J28:L28"/>
    <mergeCell ref="A27:B27"/>
    <mergeCell ref="C27:D27"/>
    <mergeCell ref="E27:F27"/>
    <mergeCell ref="H27:I27"/>
    <mergeCell ref="J27:L27"/>
    <mergeCell ref="A25:B25"/>
    <mergeCell ref="C25:D25"/>
    <mergeCell ref="E25:F25"/>
    <mergeCell ref="H25:I25"/>
    <mergeCell ref="J25:L25"/>
    <mergeCell ref="A26:B26"/>
    <mergeCell ref="C26:D26"/>
    <mergeCell ref="E26:F26"/>
    <mergeCell ref="H26:I26"/>
    <mergeCell ref="J26:L26"/>
    <mergeCell ref="A23:B23"/>
    <mergeCell ref="C23:D23"/>
    <mergeCell ref="E23:F23"/>
    <mergeCell ref="H23:I23"/>
    <mergeCell ref="J23:L23"/>
    <mergeCell ref="A24:B24"/>
    <mergeCell ref="C24:D24"/>
    <mergeCell ref="E24:F24"/>
    <mergeCell ref="H24:I24"/>
    <mergeCell ref="J24:L24"/>
    <mergeCell ref="A22:B22"/>
    <mergeCell ref="C22:D22"/>
    <mergeCell ref="E22:F22"/>
    <mergeCell ref="H22:I22"/>
    <mergeCell ref="J22:L22"/>
    <mergeCell ref="A20:B20"/>
    <mergeCell ref="C20:D20"/>
    <mergeCell ref="E20:F20"/>
    <mergeCell ref="H20:I20"/>
    <mergeCell ref="J20:L20"/>
    <mergeCell ref="A21:B21"/>
    <mergeCell ref="C21:D21"/>
    <mergeCell ref="E21:F21"/>
    <mergeCell ref="H21:I21"/>
    <mergeCell ref="J21:L21"/>
    <mergeCell ref="A18:B18"/>
    <mergeCell ref="C18:D18"/>
    <mergeCell ref="E18:F18"/>
    <mergeCell ref="H18:I18"/>
    <mergeCell ref="J18:L18"/>
    <mergeCell ref="A19:B19"/>
    <mergeCell ref="C19:D19"/>
    <mergeCell ref="E19:F19"/>
    <mergeCell ref="H19:I19"/>
    <mergeCell ref="J19:L19"/>
    <mergeCell ref="A16:B16"/>
    <mergeCell ref="C16:D16"/>
    <mergeCell ref="E16:F16"/>
    <mergeCell ref="H16:I16"/>
    <mergeCell ref="J16:L16"/>
    <mergeCell ref="A17:B17"/>
    <mergeCell ref="C17:D17"/>
    <mergeCell ref="E17:F17"/>
    <mergeCell ref="H17:I17"/>
    <mergeCell ref="J17:L17"/>
    <mergeCell ref="A13:B13"/>
    <mergeCell ref="C13:D13"/>
    <mergeCell ref="E13:F13"/>
    <mergeCell ref="H13:I13"/>
    <mergeCell ref="J13:L13"/>
    <mergeCell ref="A15:B15"/>
    <mergeCell ref="C15:D15"/>
    <mergeCell ref="E15:F15"/>
    <mergeCell ref="H15:I15"/>
    <mergeCell ref="J15:L15"/>
    <mergeCell ref="A14:B14"/>
    <mergeCell ref="C14:D14"/>
    <mergeCell ref="E14:F14"/>
    <mergeCell ref="H14:I14"/>
    <mergeCell ref="J14:L14"/>
    <mergeCell ref="A11:B11"/>
    <mergeCell ref="C11:D11"/>
    <mergeCell ref="E11:F11"/>
    <mergeCell ref="H11:I11"/>
    <mergeCell ref="J11:L11"/>
    <mergeCell ref="A12:B12"/>
    <mergeCell ref="C12:D12"/>
    <mergeCell ref="E12:F12"/>
    <mergeCell ref="H12:I12"/>
    <mergeCell ref="J12:L12"/>
    <mergeCell ref="A9:B9"/>
    <mergeCell ref="C9:D9"/>
    <mergeCell ref="E9:F9"/>
    <mergeCell ref="H9:I9"/>
    <mergeCell ref="J9:L9"/>
    <mergeCell ref="A10:B10"/>
    <mergeCell ref="C10:D10"/>
    <mergeCell ref="E10:F10"/>
    <mergeCell ref="H10:I10"/>
    <mergeCell ref="J10:L10"/>
    <mergeCell ref="A7:B7"/>
    <mergeCell ref="C7:D7"/>
    <mergeCell ref="E7:F7"/>
    <mergeCell ref="H7:I7"/>
    <mergeCell ref="J7:L7"/>
    <mergeCell ref="A8:B8"/>
    <mergeCell ref="C8:D8"/>
    <mergeCell ref="E8:F8"/>
    <mergeCell ref="H8:I8"/>
    <mergeCell ref="J8:L8"/>
    <mergeCell ref="A5:B5"/>
    <mergeCell ref="C5:D5"/>
    <mergeCell ref="E5:F5"/>
    <mergeCell ref="H5:I5"/>
    <mergeCell ref="J5:L5"/>
    <mergeCell ref="A6:B6"/>
    <mergeCell ref="C6:D6"/>
    <mergeCell ref="E6:F6"/>
    <mergeCell ref="H6:I6"/>
    <mergeCell ref="J6:L6"/>
    <mergeCell ref="A3:B3"/>
    <mergeCell ref="C3:D3"/>
    <mergeCell ref="E3:F3"/>
    <mergeCell ref="H3:I3"/>
    <mergeCell ref="J3:L3"/>
    <mergeCell ref="A4:B4"/>
    <mergeCell ref="C4:D4"/>
    <mergeCell ref="E4:F4"/>
    <mergeCell ref="H4:I4"/>
    <mergeCell ref="J4:L4"/>
    <mergeCell ref="A1:B1"/>
    <mergeCell ref="C1:D1"/>
    <mergeCell ref="E1:F1"/>
    <mergeCell ref="H1:I1"/>
    <mergeCell ref="J1:L1"/>
    <mergeCell ref="A2:B2"/>
    <mergeCell ref="C2:D2"/>
    <mergeCell ref="E2:F2"/>
    <mergeCell ref="H2:I2"/>
    <mergeCell ref="J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AB59-F016-7243-A60F-A01DED3EDDB5}">
  <dimension ref="A1:M26"/>
  <sheetViews>
    <sheetView workbookViewId="0">
      <selection activeCell="Q28" sqref="Q28"/>
    </sheetView>
  </sheetViews>
  <sheetFormatPr baseColWidth="10" defaultColWidth="10.83203125" defaultRowHeight="16" x14ac:dyDescent="0.2"/>
  <cols>
    <col min="1" max="11" width="10.83203125" style="15"/>
    <col min="12" max="12" width="21.5" style="15" customWidth="1"/>
    <col min="13" max="16384" width="10.83203125" style="15"/>
  </cols>
  <sheetData>
    <row r="1" spans="1:13" x14ac:dyDescent="0.2">
      <c r="A1" s="15" t="s">
        <v>328</v>
      </c>
      <c r="C1" s="15" t="s">
        <v>329</v>
      </c>
      <c r="E1" s="15" t="s">
        <v>330</v>
      </c>
      <c r="F1" s="15" t="s">
        <v>87</v>
      </c>
      <c r="G1" s="15" t="s">
        <v>331</v>
      </c>
      <c r="I1" s="15" t="s">
        <v>332</v>
      </c>
      <c r="L1" s="15" t="s">
        <v>333</v>
      </c>
      <c r="M1" s="15" t="s">
        <v>334</v>
      </c>
    </row>
    <row r="2" spans="1:13" x14ac:dyDescent="0.2">
      <c r="A2" s="15" t="s">
        <v>335</v>
      </c>
      <c r="C2" s="15" t="s">
        <v>336</v>
      </c>
      <c r="E2" s="15">
        <v>1976</v>
      </c>
      <c r="F2" s="15">
        <v>1976</v>
      </c>
      <c r="G2" s="15" t="s">
        <v>337</v>
      </c>
      <c r="I2" s="15">
        <v>811</v>
      </c>
      <c r="L2" s="15">
        <v>0.2</v>
      </c>
      <c r="M2" s="15">
        <v>8</v>
      </c>
    </row>
    <row r="3" spans="1:13" x14ac:dyDescent="0.2">
      <c r="A3" s="15" t="s">
        <v>338</v>
      </c>
      <c r="C3" s="15" t="s">
        <v>339</v>
      </c>
      <c r="E3" s="15" t="s">
        <v>340</v>
      </c>
      <c r="F3" s="15">
        <v>1984</v>
      </c>
      <c r="G3" s="15" t="s">
        <v>341</v>
      </c>
      <c r="I3" s="15" t="s">
        <v>342</v>
      </c>
      <c r="L3" s="15">
        <v>0.23</v>
      </c>
      <c r="M3" s="15">
        <v>23</v>
      </c>
    </row>
    <row r="4" spans="1:13" x14ac:dyDescent="0.2">
      <c r="A4" s="15" t="s">
        <v>343</v>
      </c>
      <c r="C4" s="15" t="s">
        <v>344</v>
      </c>
      <c r="E4" s="15" t="s">
        <v>345</v>
      </c>
      <c r="F4" s="15">
        <v>1990</v>
      </c>
      <c r="G4" s="15" t="s">
        <v>341</v>
      </c>
      <c r="I4" s="15">
        <v>300</v>
      </c>
      <c r="L4" s="15">
        <v>0.15</v>
      </c>
      <c r="M4" s="15" t="s">
        <v>346</v>
      </c>
    </row>
    <row r="5" spans="1:13" x14ac:dyDescent="0.2">
      <c r="A5" s="15" t="s">
        <v>347</v>
      </c>
      <c r="C5" s="15" t="s">
        <v>348</v>
      </c>
      <c r="E5" s="15">
        <v>1991</v>
      </c>
      <c r="F5" s="15">
        <v>1991</v>
      </c>
      <c r="G5" s="15" t="s">
        <v>341</v>
      </c>
      <c r="I5" s="15" t="s">
        <v>349</v>
      </c>
      <c r="L5" s="15">
        <v>0.3</v>
      </c>
      <c r="M5" s="15">
        <v>11</v>
      </c>
    </row>
    <row r="6" spans="1:13" x14ac:dyDescent="0.2">
      <c r="A6" s="15" t="s">
        <v>350</v>
      </c>
      <c r="C6" s="15" t="s">
        <v>351</v>
      </c>
      <c r="E6" s="15" t="s">
        <v>352</v>
      </c>
      <c r="F6" s="15">
        <v>1991</v>
      </c>
      <c r="G6" s="15" t="s">
        <v>341</v>
      </c>
      <c r="I6" s="15" t="s">
        <v>353</v>
      </c>
      <c r="L6" s="15">
        <v>0.18</v>
      </c>
      <c r="M6" s="15">
        <v>3</v>
      </c>
    </row>
    <row r="7" spans="1:13" x14ac:dyDescent="0.2">
      <c r="A7" s="15" t="s">
        <v>350</v>
      </c>
      <c r="C7" s="15" t="s">
        <v>354</v>
      </c>
      <c r="E7" s="15" t="s">
        <v>352</v>
      </c>
      <c r="F7" s="15">
        <v>1991</v>
      </c>
      <c r="G7" s="15" t="s">
        <v>341</v>
      </c>
      <c r="I7" s="15" t="s">
        <v>355</v>
      </c>
      <c r="L7" s="15">
        <v>0.22</v>
      </c>
      <c r="M7" s="15">
        <v>3</v>
      </c>
    </row>
    <row r="8" spans="1:13" x14ac:dyDescent="0.2">
      <c r="A8" s="15" t="s">
        <v>350</v>
      </c>
      <c r="C8" s="15" t="s">
        <v>356</v>
      </c>
      <c r="E8" s="15" t="s">
        <v>352</v>
      </c>
      <c r="F8" s="15">
        <v>1991</v>
      </c>
      <c r="G8" s="15" t="s">
        <v>341</v>
      </c>
      <c r="I8" s="15" t="s">
        <v>357</v>
      </c>
      <c r="L8" s="15">
        <v>0.22</v>
      </c>
      <c r="M8" s="15">
        <v>3</v>
      </c>
    </row>
    <row r="9" spans="1:13" x14ac:dyDescent="0.2">
      <c r="A9" s="15" t="s">
        <v>358</v>
      </c>
      <c r="C9" s="15" t="s">
        <v>359</v>
      </c>
      <c r="E9" s="15">
        <v>1992</v>
      </c>
      <c r="F9" s="15">
        <v>1992</v>
      </c>
      <c r="G9" s="15" t="s">
        <v>341</v>
      </c>
      <c r="I9" s="15">
        <v>118</v>
      </c>
      <c r="L9" s="34">
        <v>0.46</v>
      </c>
      <c r="M9" s="15">
        <v>16</v>
      </c>
    </row>
    <row r="10" spans="1:13" x14ac:dyDescent="0.2">
      <c r="A10" s="15" t="s">
        <v>360</v>
      </c>
      <c r="C10" s="15" t="s">
        <v>361</v>
      </c>
      <c r="E10" s="15" t="s">
        <v>362</v>
      </c>
      <c r="F10" s="15">
        <v>1994</v>
      </c>
      <c r="G10" s="15" t="s">
        <v>363</v>
      </c>
      <c r="I10" s="15">
        <v>156</v>
      </c>
      <c r="L10" s="15">
        <v>0.05</v>
      </c>
      <c r="M10" s="15">
        <v>1</v>
      </c>
    </row>
    <row r="11" spans="1:13" x14ac:dyDescent="0.2">
      <c r="A11" s="15" t="s">
        <v>364</v>
      </c>
      <c r="C11" s="15" t="s">
        <v>8</v>
      </c>
      <c r="E11" s="15" t="s">
        <v>365</v>
      </c>
      <c r="F11" s="15">
        <v>1994</v>
      </c>
      <c r="G11" s="15" t="s">
        <v>341</v>
      </c>
      <c r="I11" s="15" t="s">
        <v>366</v>
      </c>
      <c r="L11" s="34">
        <v>0.32</v>
      </c>
      <c r="M11" s="15">
        <v>12</v>
      </c>
    </row>
    <row r="12" spans="1:13" x14ac:dyDescent="0.2">
      <c r="A12" s="15" t="s">
        <v>364</v>
      </c>
      <c r="C12" s="15" t="s">
        <v>8</v>
      </c>
      <c r="E12" s="15" t="s">
        <v>365</v>
      </c>
      <c r="F12" s="15">
        <v>1994</v>
      </c>
      <c r="G12" s="15" t="s">
        <v>341</v>
      </c>
      <c r="I12" s="15" t="s">
        <v>367</v>
      </c>
      <c r="L12" s="34">
        <v>0.3</v>
      </c>
      <c r="M12" s="15">
        <v>8</v>
      </c>
    </row>
    <row r="13" spans="1:13" x14ac:dyDescent="0.2">
      <c r="A13" s="15" t="s">
        <v>364</v>
      </c>
      <c r="C13" s="15" t="s">
        <v>8</v>
      </c>
      <c r="E13" s="15" t="s">
        <v>365</v>
      </c>
      <c r="F13" s="15">
        <v>1994</v>
      </c>
      <c r="G13" s="15" t="s">
        <v>341</v>
      </c>
      <c r="I13" s="15" t="s">
        <v>368</v>
      </c>
      <c r="L13" s="34">
        <v>0.33</v>
      </c>
      <c r="M13" s="15">
        <v>7</v>
      </c>
    </row>
    <row r="14" spans="1:13" x14ac:dyDescent="0.2">
      <c r="A14" s="15" t="s">
        <v>364</v>
      </c>
      <c r="C14" s="15" t="s">
        <v>8</v>
      </c>
      <c r="E14" s="15" t="s">
        <v>365</v>
      </c>
      <c r="F14" s="15">
        <v>1994</v>
      </c>
      <c r="G14" s="15" t="s">
        <v>341</v>
      </c>
      <c r="I14" s="15" t="s">
        <v>369</v>
      </c>
      <c r="L14" s="34">
        <v>0.39</v>
      </c>
      <c r="M14" s="15">
        <v>8</v>
      </c>
    </row>
    <row r="15" spans="1:13" x14ac:dyDescent="0.2">
      <c r="A15" s="15" t="s">
        <v>364</v>
      </c>
      <c r="C15" s="15" t="s">
        <v>8</v>
      </c>
      <c r="E15" s="15" t="s">
        <v>365</v>
      </c>
      <c r="F15" s="15">
        <v>1994</v>
      </c>
      <c r="G15" s="15" t="s">
        <v>341</v>
      </c>
      <c r="I15" s="15" t="s">
        <v>370</v>
      </c>
      <c r="L15" s="34">
        <v>0.26</v>
      </c>
      <c r="M15" s="15">
        <v>12</v>
      </c>
    </row>
    <row r="16" spans="1:13" x14ac:dyDescent="0.2">
      <c r="A16" s="15" t="s">
        <v>371</v>
      </c>
      <c r="C16" s="15" t="s">
        <v>372</v>
      </c>
      <c r="E16" s="15" t="s">
        <v>373</v>
      </c>
      <c r="F16" s="15">
        <v>1998</v>
      </c>
      <c r="G16" s="15" t="s">
        <v>341</v>
      </c>
      <c r="I16" s="15" t="s">
        <v>374</v>
      </c>
      <c r="L16" s="15">
        <v>0.09</v>
      </c>
      <c r="M16" s="15" t="s">
        <v>346</v>
      </c>
    </row>
    <row r="17" spans="1:13" x14ac:dyDescent="0.2">
      <c r="A17" s="15" t="s">
        <v>375</v>
      </c>
      <c r="C17" s="15" t="s">
        <v>376</v>
      </c>
      <c r="E17" s="15">
        <v>1998</v>
      </c>
      <c r="F17" s="15">
        <v>1998</v>
      </c>
      <c r="G17" s="15" t="s">
        <v>341</v>
      </c>
      <c r="I17" s="15">
        <v>48</v>
      </c>
      <c r="L17" s="34">
        <v>0.38</v>
      </c>
      <c r="M17" s="15">
        <v>14</v>
      </c>
    </row>
    <row r="18" spans="1:13" x14ac:dyDescent="0.2">
      <c r="A18" s="15" t="s">
        <v>377</v>
      </c>
      <c r="C18" s="15" t="s">
        <v>378</v>
      </c>
      <c r="E18" s="15" t="s">
        <v>379</v>
      </c>
      <c r="F18" s="15">
        <v>1999</v>
      </c>
      <c r="G18" s="15" t="s">
        <v>341</v>
      </c>
      <c r="I18" s="15" t="s">
        <v>380</v>
      </c>
      <c r="L18" s="15">
        <v>7.0000000000000007E-2</v>
      </c>
      <c r="M18" s="15">
        <v>7</v>
      </c>
    </row>
    <row r="19" spans="1:13" x14ac:dyDescent="0.2">
      <c r="A19" s="15" t="s">
        <v>381</v>
      </c>
      <c r="C19" s="15" t="s">
        <v>382</v>
      </c>
      <c r="E19" s="15" t="s">
        <v>383</v>
      </c>
      <c r="F19" s="15">
        <v>1999</v>
      </c>
      <c r="G19" s="15" t="s">
        <v>341</v>
      </c>
      <c r="I19" s="15" t="s">
        <v>384</v>
      </c>
      <c r="L19" s="15">
        <v>0.17</v>
      </c>
      <c r="M19" s="15">
        <v>2</v>
      </c>
    </row>
    <row r="20" spans="1:13" x14ac:dyDescent="0.2">
      <c r="A20" s="15" t="s">
        <v>385</v>
      </c>
      <c r="C20" s="15" t="s">
        <v>386</v>
      </c>
      <c r="E20" s="15" t="s">
        <v>387</v>
      </c>
      <c r="F20" s="15">
        <v>2001</v>
      </c>
      <c r="G20" s="15" t="s">
        <v>341</v>
      </c>
      <c r="I20" s="15" t="s">
        <v>388</v>
      </c>
      <c r="L20" s="15">
        <v>0.28999999999999998</v>
      </c>
      <c r="M20" s="15">
        <v>11</v>
      </c>
    </row>
    <row r="21" spans="1:13" x14ac:dyDescent="0.2">
      <c r="A21" s="15" t="s">
        <v>385</v>
      </c>
      <c r="C21" s="15" t="s">
        <v>386</v>
      </c>
      <c r="E21" s="15" t="s">
        <v>387</v>
      </c>
      <c r="F21" s="15">
        <v>2001</v>
      </c>
      <c r="G21" s="15" t="s">
        <v>341</v>
      </c>
      <c r="I21" s="15" t="s">
        <v>389</v>
      </c>
      <c r="L21" s="15">
        <v>0.12</v>
      </c>
      <c r="M21" s="15">
        <v>3</v>
      </c>
    </row>
    <row r="24" spans="1:13" x14ac:dyDescent="0.2">
      <c r="L24" s="15">
        <f>MEDIAN(L2:L21)</f>
        <v>0.22500000000000001</v>
      </c>
    </row>
    <row r="25" spans="1:13" x14ac:dyDescent="0.2">
      <c r="L25" s="15">
        <f>MIN(L2:L21)</f>
        <v>0.05</v>
      </c>
    </row>
    <row r="26" spans="1:13" x14ac:dyDescent="0.2">
      <c r="L26" s="15">
        <f>MAX(L2:L21)</f>
        <v>0.46</v>
      </c>
    </row>
  </sheetData>
  <autoFilter ref="A1:M21" xr:uid="{2B24AB59-F016-7243-A60F-A01DED3EDDB5}">
    <sortState xmlns:xlrd2="http://schemas.microsoft.com/office/spreadsheetml/2017/richdata2" ref="A2:M21">
      <sortCondition ref="F1:F2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Full Appendix</vt:lpstr>
      <vt:lpstr>Syphilis Appendix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Parastu Kasaie</dc:creator>
  <cp:keywords/>
  <dc:description/>
  <cp:lastModifiedBy>Parastu Kasaie</cp:lastModifiedBy>
  <cp:revision/>
  <dcterms:created xsi:type="dcterms:W3CDTF">2025-02-03T18:43:22Z</dcterms:created>
  <dcterms:modified xsi:type="dcterms:W3CDTF">2025-03-01T21:35:57Z</dcterms:modified>
  <cp:category/>
  <cp:contentStatus/>
</cp:coreProperties>
</file>