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Trinity/Downloads/"/>
    </mc:Choice>
  </mc:AlternateContent>
  <xr:revisionPtr revIDLastSave="0" documentId="8_{B3072B77-8F0F-2842-9A51-5929F5064928}" xr6:coauthVersionLast="47" xr6:coauthVersionMax="47" xr10:uidLastSave="{00000000-0000-0000-0000-000000000000}"/>
  <bookViews>
    <workbookView xWindow="73300" yWindow="720" windowWidth="37540" windowHeight="17440" activeTab="1" xr2:uid="{B47A3F01-3C2A-774F-B5A4-9BB5BDC5E9A9}"/>
  </bookViews>
  <sheets>
    <sheet name="summary" sheetId="3" r:id="rId1"/>
    <sheet name="Full Appendix" sheetId="4" r:id="rId2"/>
    <sheet name="Syphilis Appendix" sheetId="5" r:id="rId3"/>
  </sheets>
  <definedNames>
    <definedName name="_xlnm._FilterDatabase" localSheetId="1" hidden="1">'Full Appendix'!$A$1:$O$95</definedName>
    <definedName name="_xlnm._FilterDatabase" localSheetId="2" hidden="1">'Syphilis Appendix'!$A$1:$M$21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3" l="1"/>
  <c r="B64" i="3" s="1"/>
  <c r="B60" i="3"/>
  <c r="B59" i="3"/>
  <c r="C63" i="3"/>
  <c r="D63" i="3"/>
  <c r="E63" i="3"/>
  <c r="F63" i="3"/>
  <c r="C64" i="3"/>
  <c r="D64" i="3"/>
  <c r="E64" i="3"/>
  <c r="F64" i="3"/>
  <c r="I21" i="3"/>
  <c r="I24" i="3" s="1"/>
  <c r="C21" i="3"/>
  <c r="D21" i="3"/>
  <c r="E21" i="3"/>
  <c r="F21" i="3"/>
  <c r="F24" i="3" s="1"/>
  <c r="G21" i="3"/>
  <c r="G24" i="3" s="1"/>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B63" i="3" l="1"/>
</calcChain>
</file>

<file path=xl/sharedStrings.xml><?xml version="1.0" encoding="utf-8"?>
<sst xmlns="http://schemas.openxmlformats.org/spreadsheetml/2006/main" count="649" uniqueCount="390">
  <si>
    <t>Total</t>
  </si>
  <si>
    <t>Infected, not treated (Disposition D)</t>
  </si>
  <si>
    <t>Infected, brought to treatment (Disposition C)</t>
  </si>
  <si>
    <t>Previously treated for this infection (Disposition E)</t>
  </si>
  <si>
    <t># index cases</t>
  </si>
  <si>
    <t>https://journals.lww.com/stdjournal/fulltext/2022/02000/effectiveness_of_syphilis_partner_notification.11.aspx</t>
  </si>
  <si>
    <t>Partner Disposition</t>
  </si>
  <si>
    <t>Preventive treatment (Disposition A)</t>
  </si>
  <si>
    <t>Not infected (Disposition F)</t>
  </si>
  <si>
    <t>Unable to locate (Disposition H)</t>
  </si>
  <si>
    <t>Other</t>
  </si>
  <si>
    <t>Missing</t>
  </si>
  <si>
    <t>Named partners with enough locating information for DIS to initiate partner services</t>
  </si>
  <si>
    <t>Reported patients (not all are interviewed)</t>
  </si>
  <si>
    <t>***Corrected: Total treated 0–90 d after patient interview†</t>
  </si>
  <si>
    <t>All Sites</t>
  </si>
  <si>
    <t>Florida</t>
  </si>
  <si>
    <t>Louisiana</t>
  </si>
  <si>
    <t>Michigan</t>
  </si>
  <si>
    <t>North Carolina</t>
  </si>
  <si>
    <t>New York City</t>
  </si>
  <si>
    <t>San Francisc</t>
  </si>
  <si>
    <t>CT Yield emperic treatment per index</t>
  </si>
  <si>
    <t>Virginia</t>
  </si>
  <si>
    <t>https://journals.lww.com/stdjournal/fulltext/2020/12000/unnamed_partners_from_syphilis_partner_services.4.aspx</t>
  </si>
  <si>
    <t>Total patients extracted from Table 1:</t>
  </si>
  <si>
    <t>Partner's info extracted from Tables 1&amp;2:</t>
  </si>
  <si>
    <t>https://journals.lww.com/stdjournal/FullText/2017/08000/The_Number_of_Interviews_Needed_to_Yield_New.1.aspx</t>
  </si>
  <si>
    <t>Early syphilis cases (index)</t>
  </si>
  <si>
    <t>New syphilis cases diagnosed</t>
  </si>
  <si>
    <t>new diagnosis stages: primary secondary</t>
  </si>
  <si>
    <t>Most contacts with infectious syphilis were partners of index patients who also had infectious syphilis</t>
  </si>
  <si>
    <t xml:space="preserve">Retrospective review of North Carolina 2015 syphilis investigations. Did not include the data on emperic treatments </t>
  </si>
  <si>
    <t>https://journals.lww.com/stdjournal/fulltext/2010/08000/Increasing_Public_Health_Partner_Services_for.00001.aspx</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</si>
  <si>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</si>
  <si>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</si>
  <si>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</si>
  <si>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</si>
  <si>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</si>
  <si>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NYC</t>
  </si>
  <si>
    <t>Philadelphia</t>
  </si>
  <si>
    <t>Texas</t>
  </si>
  <si>
    <t># index cases pursued</t>
  </si>
  <si>
    <t>CT yield for diagnosis/treating new contacts per index who was pursued</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</si>
  <si>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</si>
  <si>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</si>
  <si>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#index cases with &gt;=1 partners brought to treatment *</t>
  </si>
  <si>
    <t>* They don’t report the total contacts diagnosed/treated, but mention that most infex cases had a single contacts, so we can use this as a proxy for total contacts infected/treated</t>
  </si>
  <si>
    <t>Total interviewed</t>
  </si>
  <si>
    <t>CT Yield diagnosed/treated per index case interviewed</t>
  </si>
  <si>
    <t>% interviewed</t>
  </si>
  <si>
    <t>Index cases interviewd</t>
  </si>
  <si>
    <t>Contacted traced</t>
  </si>
  <si>
    <t>CT Yield diagnosed/treated per index interviewed</t>
  </si>
  <si>
    <t xml:space="preserve">This was a more effective program </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</si>
  <si>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</si>
  <si>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</si>
  <si>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</si>
  <si>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</si>
  <si>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</si>
  <si>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</si>
  <si>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</si>
  <si>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</si>
  <si>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</si>
  <si>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</si>
  <si>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</si>
  <si>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</si>
  <si>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</si>
  <si>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</si>
  <si>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0.22 (0.05 - 0.46)</t>
  </si>
  <si>
    <r>
      <rPr>
        <sz val="12"/>
        <rFont val="Helvetica"/>
        <family val="2"/>
      </rPr>
      <t>Author</t>
    </r>
  </si>
  <si>
    <r>
      <rPr>
        <sz val="12"/>
        <rFont val="Helvetica"/>
        <family val="2"/>
      </rPr>
      <t>Location</t>
    </r>
  </si>
  <si>
    <r>
      <rPr>
        <sz val="12"/>
        <rFont val="Helvetica"/>
        <family val="2"/>
      </rPr>
      <t>Year(s)</t>
    </r>
  </si>
  <si>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</si>
  <si>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</si>
  <si>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</si>
  <si>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</si>
  <si>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</si>
  <si>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</si>
  <si>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</si>
  <si>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</si>
  <si>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</si>
  <si>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</si>
  <si>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</si>
  <si>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</si>
  <si>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</si>
  <si>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</si>
  <si>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</si>
  <si>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</si>
  <si>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</si>
  <si>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</si>
  <si>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</si>
  <si>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</si>
  <si>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</si>
  <si>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</si>
  <si>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</si>
  <si>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</si>
  <si>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</si>
  <si>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</si>
  <si>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</si>
  <si>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</si>
  <si>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</si>
  <si>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</si>
  <si>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</si>
  <si>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</si>
  <si>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</si>
  <si>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</si>
  <si>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</si>
  <si>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</si>
  <si>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</si>
  <si>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</si>
  <si>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</si>
  <si>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</si>
  <si>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</si>
  <si>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</si>
  <si>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</si>
  <si>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</si>
  <si>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</si>
  <si>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</si>
  <si>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</si>
  <si>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</si>
  <si>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</si>
  <si>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</si>
  <si>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</si>
  <si>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</si>
  <si>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</si>
  <si>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</si>
  <si>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</si>
  <si>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</si>
  <si>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</si>
  <si>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</si>
  <si>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</si>
  <si>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</si>
  <si>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</si>
  <si>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</si>
  <si>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</si>
  <si>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</si>
  <si>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</si>
  <si>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</si>
  <si>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</si>
  <si>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</si>
  <si>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</si>
  <si>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</si>
  <si>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</si>
  <si>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</si>
  <si>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</si>
  <si>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</si>
  <si>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</si>
  <si>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</si>
  <si>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</si>
  <si>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</si>
  <si>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</si>
  <si>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</si>
  <si>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</si>
  <si>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</si>
  <si>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</si>
  <si>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</si>
  <si>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</si>
  <si>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</si>
  <si>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</si>
  <si>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</si>
  <si>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</si>
  <si>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</si>
  <si>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</si>
  <si>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</si>
  <si>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</si>
  <si>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</si>
  <si>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</si>
  <si>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</si>
  <si>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</si>
  <si>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</si>
  <si>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</si>
  <si>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</si>
  <si>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</si>
  <si>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</si>
  <si>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</si>
  <si>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</si>
  <si>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</si>
  <si>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</si>
  <si>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</si>
  <si>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</si>
  <si>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</si>
  <si>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</si>
  <si>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</si>
  <si>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</si>
  <si>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</si>
  <si>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</si>
  <si>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</si>
  <si>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</si>
  <si>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</si>
  <si>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</si>
  <si>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</si>
  <si>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</si>
  <si>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</si>
  <si>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</si>
  <si>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</si>
  <si>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</si>
  <si>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</si>
  <si>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</si>
  <si>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</si>
  <si>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</si>
  <si>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</si>
  <si>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</si>
  <si>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</si>
  <si>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</si>
  <si>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</si>
  <si>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</si>
  <si>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</si>
  <si>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</si>
  <si>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</si>
  <si>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</si>
  <si>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</si>
  <si>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</si>
  <si>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</si>
  <si>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</si>
  <si>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</si>
  <si>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</si>
  <si>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</si>
  <si>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</si>
  <si>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</si>
  <si>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</si>
  <si>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</si>
  <si>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</si>
  <si>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</si>
  <si>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</si>
  <si>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</si>
  <si>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</si>
  <si>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</si>
  <si>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</si>
  <si>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</si>
  <si>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</si>
  <si>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</si>
  <si>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</si>
  <si>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</si>
  <si>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</si>
  <si>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</si>
  <si>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</si>
  <si>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</si>
  <si>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</si>
  <si>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</si>
  <si>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</si>
  <si>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</si>
  <si>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</si>
  <si>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</si>
  <si>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</si>
  <si>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</si>
  <si>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</si>
  <si>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</si>
  <si>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</si>
  <si>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</si>
  <si>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</si>
  <si>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</si>
  <si>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</si>
  <si>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</si>
  <si>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</si>
  <si>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</si>
  <si>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</si>
  <si>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</si>
  <si>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</si>
  <si>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</si>
  <si>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</si>
  <si>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</si>
  <si>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</si>
  <si>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</si>
  <si>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</si>
  <si>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</si>
  <si>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</si>
  <si>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</si>
  <si>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</si>
  <si>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</si>
  <si>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</si>
  <si>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</si>
  <si>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</si>
  <si>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</si>
  <si>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</si>
  <si>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</si>
  <si>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</si>
  <si>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</si>
  <si>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</si>
  <si>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</si>
  <si>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</si>
  <si>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</si>
  <si>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</si>
  <si>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</si>
  <si>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</si>
  <si>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</si>
  <si>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</si>
  <si>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</si>
  <si>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</si>
  <si>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</si>
  <si>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</si>
  <si>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</si>
  <si>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</si>
  <si>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</si>
  <si>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</si>
  <si>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</si>
  <si>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</si>
  <si>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</si>
  <si>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</si>
  <si>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</si>
  <si>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</si>
  <si>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</si>
  <si>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</si>
  <si>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</si>
  <si>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</si>
  <si>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</si>
  <si>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</si>
  <si>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</si>
  <si>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</si>
  <si>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</si>
  <si>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</si>
  <si>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</si>
  <si>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</si>
  <si>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Single Year</t>
  </si>
  <si>
    <t>Author</t>
  </si>
  <si>
    <t>Location</t>
  </si>
  <si>
    <t>Year(s)</t>
  </si>
  <si>
    <t>Disease</t>
  </si>
  <si>
    <t>Number of cases intervieweda</t>
  </si>
  <si>
    <t>Brought-to- treatment index</t>
  </si>
  <si>
    <t>% of elicited who are new casesb</t>
  </si>
  <si>
    <t>Brewer et al. (unpublished data)</t>
  </si>
  <si>
    <t>King County, WA</t>
  </si>
  <si>
    <t>1998-
2003</t>
  </si>
  <si>
    <t>Early syphilis</t>
  </si>
  <si>
    <t>271 (88% MSM)</t>
  </si>
  <si>
    <t>---</t>
  </si>
  <si>
    <t>Chen et al. (2002)</t>
  </si>
  <si>
    <t>Los Angles County, CA</t>
  </si>
  <si>
    <t>1999-
2000</t>
  </si>
  <si>
    <t>87 MSM</t>
  </si>
  <si>
    <t>Engelgau et al. 73, 74</t>
  </si>
  <si>
    <t>Montgomery County, AL</t>
  </si>
  <si>
    <t>373 (4% MSM)</t>
  </si>
  <si>
    <t>Gunn &amp; Harper 24</t>
  </si>
  <si>
    <t>San Diego County, CA</t>
  </si>
  <si>
    <t>1994-95</t>
  </si>
  <si>
    <t>Early latent syphilis</t>
  </si>
  <si>
    <t>Jayaraman et al. 49</t>
  </si>
  <si>
    <t>Calgary, Canada</t>
  </si>
  <si>
    <t>2000-02</t>
  </si>
  <si>
    <t>14 MSM</t>
  </si>
  <si>
    <t>17
heterosexual cases</t>
  </si>
  <si>
    <t>Kohl et al. 17c</t>
  </si>
  <si>
    <t>1993-96</t>
  </si>
  <si>
    <t>5,732 males</t>
  </si>
  <si>
    <t>7,182
females</t>
  </si>
  <si>
    <t>1,782 primary cases</t>
  </si>
  <si>
    <t>3,765
secondary cases</t>
  </si>
  <si>
    <t>7,360 early latent cases</t>
  </si>
  <si>
    <t>Merino &amp; Richards 50</t>
  </si>
  <si>
    <t>Los Angeles County, CA</t>
  </si>
  <si>
    <t>Primary and secondary syphilis</t>
  </si>
  <si>
    <t>Oxman &amp; Doyle 99</t>
  </si>
  <si>
    <t>Portland, OR</t>
  </si>
  <si>
    <t>1989-92</t>
  </si>
  <si>
    <t>Peterman et al. 100</t>
  </si>
  <si>
    <t>Broward County, FL</t>
  </si>
  <si>
    <t>1990-93</t>
  </si>
  <si>
    <t>1,191 (14%
MSM across sites)</t>
  </si>
  <si>
    <t>Tampa, FL</t>
  </si>
  <si>
    <t>569 (14%
MSM across sites)</t>
  </si>
  <si>
    <t>Paterson, NJ</t>
  </si>
  <si>
    <t>206 (14%
MSM across sites)</t>
  </si>
  <si>
    <t>Poulton et al. 101</t>
  </si>
  <si>
    <t>Brighton, UK</t>
  </si>
  <si>
    <t>1999-
2001</t>
  </si>
  <si>
    <t>30 (93% MSM)</t>
  </si>
  <si>
    <t>Romanowski et al. 102</t>
  </si>
  <si>
    <t>Alberta, Canada</t>
  </si>
  <si>
    <t>1981-87</t>
  </si>
  <si>
    <t>1,089 (17%
MSM)</t>
  </si>
  <si>
    <t>Rothenberg et al. 77</t>
  </si>
  <si>
    <t>Atlanta, GA</t>
  </si>
  <si>
    <t>Schulte et al. 103</t>
  </si>
  <si>
    <t>4 rural Texas towns</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</si>
  <si>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</si>
  <si>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</si>
  <si>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See the appendix for temporal trend</t>
  </si>
  <si>
    <t>number of new diagnosis/treatment among partners per index case</t>
  </si>
  <si>
    <t>0.1 (0.05, 0.166)</t>
  </si>
  <si>
    <t xml:space="preserve">% index cases interviewed: </t>
  </si>
  <si>
    <t>80% (50-98%)</t>
  </si>
  <si>
    <t xml:space="preserve">proportion of those who were tested and were infected </t>
  </si>
  <si>
    <t>Proportion of index cases interviewed</t>
  </si>
  <si>
    <t xml:space="preserve">estimated emperical treatments that are truly infected: </t>
  </si>
  <si>
    <t>number emperical treatment among partners per index case that are truly infected</t>
  </si>
  <si>
    <t>0.1 (0.04,  0.19)</t>
  </si>
  <si>
    <t xml:space="preserve">Median % of contacts brought to treatment for syphilis </t>
  </si>
  <si>
    <t>This index equals the number of newly diagnosed cases found  (“brought to treatment”) in partners divided by the number of cases interviewed for PN.It indicates the mean number of newly diagnosed cases found from interviewing a case for 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</si>
</sst>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13" fillId="0" borderId="0" xfId="0" applyFont="1"/>
    <xf numFmtId="0" fontId="14" fillId="0" borderId="0" xfId="0" applyFont="1"/>
    <xf numFmtId="3" fontId="13" fillId="0" borderId="0" xfId="0" applyNumberFormat="1" applyFont="1"/>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0" fillId="0" borderId="3" xfId="0" applyBorder="1" applyAlignment="1">
      <alignment horizontal="left" vertical="top" wrapText="1"/>
    </xf>
    <xf numFmtId="0" fontId="15" fillId="0" borderId="3" xfId="0" applyFont="1" applyBorder="1" applyAlignment="1">
      <alignment horizontal="left" vertical="top" wrapText="1"/>
    </xf>
    <xf numFmtId="1" fontId="13" fillId="0" borderId="3" xfId="0" applyNumberFormat="1" applyFont="1" applyBorder="1" applyAlignment="1">
      <alignment horizontal="left" vertical="top" shrinkToFit="1"/>
    </xf>
    <xf numFmtId="0" fontId="15" fillId="0" borderId="3" xfId="0" applyFont="1" applyBorder="1" applyAlignment="1">
      <alignment horizontal="center" vertical="top" wrapText="1"/>
    </xf>
    <xf numFmtId="0" fontId="0" fillId="0" borderId="0" xfId="0" applyAlignment="1">
      <alignment horizontal="left"/>
    </xf>
    <xf numFmtId="0" fontId="8" fillId="3" borderId="0" xfId="0" applyFont="1" applyFill="1" applyAlignment="1">
      <alignment horizontal="left" vertical="center" wrapText="1"/>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0" fontId="8" fillId="3" borderId="0" xfId="0" applyFont="1" applyFill="1" applyAlignment="1">
      <alignment horizontal="left" vertical="center"/>
    </xf>
    <xf numFmtId="9" fontId="10" fillId="0" borderId="0" xfId="0" applyNumberFormat="1" applyFont="1" applyAlignment="1">
      <alignment vertical="center"/>
    </xf>
    <xf numFmtId="0" fontId="8" fillId="3" borderId="0" xfId="0" applyFont="1" applyFill="1" applyAlignment="1">
      <alignment horizontal="center" vertical="center" wrapText="1"/>
    </xf>
    <xf numFmtId="0" fontId="7" fillId="0" borderId="0" xfId="0" applyFont="1" applyAlignment="1">
      <alignment vertical="center"/>
    </xf>
    <xf numFmtId="0" fontId="10" fillId="3" borderId="0" xfId="0" applyFont="1" applyFill="1" applyAlignment="1">
      <alignment horizontal="center" vertical="center" wrapText="1"/>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0" fillId="0" borderId="0" xfId="0" applyFont="1" applyAlignment="1">
      <alignment horizontal="center" vertical="center" wrapText="1"/>
    </xf>
    <xf numFmtId="0" fontId="1" fillId="0" borderId="0" xfId="0" applyFont="1" applyAlignment="1">
      <alignment horizontal="left"/>
    </xf>
    <xf numFmtId="0" fontId="6" fillId="4"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topLeftCell="A56" workbookViewId="0">
      <selection activeCell="B89" sqref="B89"/>
    </sheetView>
  </sheetViews>
  <sheetFormatPr baseColWidth="10" defaultRowHeight="14" x14ac:dyDescent="0.2"/>
  <cols>
    <col min="1" max="1" width="76.6640625" style="32" customWidth="1"/>
    <col min="2" max="2" width="16.33203125" style="32" bestFit="1" customWidth="1"/>
    <col min="3" max="3" width="16.5" style="32" bestFit="1" customWidth="1"/>
    <col min="4" max="4" width="19" style="32" bestFit="1" customWidth="1"/>
    <col min="5" max="5" width="18.33203125" style="32" bestFit="1" customWidth="1"/>
    <col min="6" max="6" width="23.33203125" style="32" bestFit="1" customWidth="1"/>
    <col min="7" max="7" width="25.6640625" style="32" customWidth="1"/>
    <col min="8" max="8" width="14" style="32" bestFit="1" customWidth="1"/>
    <col min="9" max="9" width="23" style="32" bestFit="1" customWidth="1"/>
    <col min="10" max="16384" width="10.83203125" style="32"/>
  </cols>
  <sheetData>
    <row r="1" spans="1:10" ht="32" customHeight="1" x14ac:dyDescent="0.2">
      <c r="A1" s="31" t="s">
        <v>38</v>
      </c>
      <c r="B1" s="31"/>
      <c r="C1" s="31"/>
      <c r="D1" s="31"/>
      <c r="E1" s="31"/>
      <c r="F1" s="31"/>
      <c r="G1" s="31"/>
      <c r="H1" s="31"/>
      <c r="I1" s="31"/>
    </row>
    <row r="2" spans="1:10" x14ac:dyDescent="0.2">
      <c r="A2" s="32" t="s">
        <v>25</v>
      </c>
      <c r="B2" s="33" t="s">
        <v>24</v>
      </c>
    </row>
    <row r="3" spans="1:10" x14ac:dyDescent="0.2">
      <c r="A3" s="32" t="s">
        <v>26</v>
      </c>
      <c r="B3" s="32" t="s">
        <v>5</v>
      </c>
    </row>
    <row r="5" spans="1:10" x14ac:dyDescent="0.2">
      <c r="A5" s="34" t="s">
        <v>6</v>
      </c>
      <c r="B5" s="34" t="s">
        <v>15</v>
      </c>
      <c r="C5" s="34" t="s">
        <v>16</v>
      </c>
      <c r="D5" s="34" t="s">
        <v>17</v>
      </c>
      <c r="E5" s="34" t="s">
        <v>18</v>
      </c>
      <c r="F5" s="34" t="s">
        <v>19</v>
      </c>
      <c r="G5" s="34" t="s">
        <v>23</v>
      </c>
      <c r="H5" s="34" t="s">
        <v>20</v>
      </c>
      <c r="I5" s="34" t="s">
        <v>21</v>
      </c>
    </row>
    <row r="6" spans="1:10" x14ac:dyDescent="0.2">
      <c r="A6" s="35" t="s">
        <v>13</v>
      </c>
      <c r="B6" s="34">
        <v>29719</v>
      </c>
      <c r="C6" s="34">
        <v>9433</v>
      </c>
      <c r="D6" s="34">
        <v>2453</v>
      </c>
      <c r="E6" s="34">
        <v>1411</v>
      </c>
      <c r="F6" s="34">
        <v>3779</v>
      </c>
      <c r="G6" s="34">
        <v>1470</v>
      </c>
      <c r="H6" s="34">
        <v>8830</v>
      </c>
      <c r="I6" s="34">
        <v>2343</v>
      </c>
      <c r="J6" s="35"/>
    </row>
    <row r="7" spans="1:10" x14ac:dyDescent="0.2">
      <c r="A7" s="35" t="s">
        <v>48</v>
      </c>
      <c r="B7" s="34">
        <v>23613</v>
      </c>
      <c r="C7" s="34">
        <v>9388</v>
      </c>
      <c r="D7" s="34">
        <v>2346</v>
      </c>
      <c r="E7" s="34">
        <v>1291</v>
      </c>
      <c r="F7" s="34">
        <v>3727</v>
      </c>
      <c r="G7" s="34">
        <v>1243</v>
      </c>
      <c r="H7" s="34">
        <v>4445</v>
      </c>
      <c r="I7" s="34">
        <v>1173</v>
      </c>
      <c r="J7" s="35"/>
    </row>
    <row r="8" spans="1:10" x14ac:dyDescent="0.2">
      <c r="A8" s="35" t="s">
        <v>12</v>
      </c>
      <c r="B8" s="34">
        <v>20890</v>
      </c>
      <c r="C8" s="34">
        <v>7194</v>
      </c>
      <c r="D8" s="34">
        <v>1931</v>
      </c>
      <c r="E8" s="34">
        <v>1756</v>
      </c>
      <c r="F8" s="34">
        <v>4523</v>
      </c>
      <c r="G8" s="34">
        <v>1298</v>
      </c>
      <c r="H8" s="34">
        <v>2263</v>
      </c>
      <c r="I8" s="34">
        <v>1925</v>
      </c>
      <c r="J8" s="35"/>
    </row>
    <row r="9" spans="1:10" x14ac:dyDescent="0.2">
      <c r="A9" s="34" t="s">
        <v>2</v>
      </c>
      <c r="B9" s="35">
        <v>17.100000000000001</v>
      </c>
      <c r="C9" s="35">
        <v>24.4</v>
      </c>
      <c r="D9" s="35">
        <v>28.3</v>
      </c>
      <c r="E9" s="35">
        <v>19</v>
      </c>
      <c r="F9" s="35">
        <v>10</v>
      </c>
      <c r="G9" s="35">
        <v>9.1999999999999993</v>
      </c>
      <c r="H9" s="35">
        <v>10.8</v>
      </c>
      <c r="I9" s="35">
        <v>6.1</v>
      </c>
      <c r="J9" s="35"/>
    </row>
    <row r="10" spans="1:10" x14ac:dyDescent="0.2">
      <c r="A10" s="35" t="s">
        <v>14</v>
      </c>
      <c r="B10" s="36">
        <v>11.3</v>
      </c>
      <c r="C10" s="36">
        <v>12.6</v>
      </c>
      <c r="D10" s="36">
        <v>14.8</v>
      </c>
      <c r="E10" s="36">
        <v>12.2</v>
      </c>
      <c r="F10" s="36">
        <v>10.199999999999999</v>
      </c>
      <c r="G10" s="36">
        <v>10.5</v>
      </c>
      <c r="H10" s="36">
        <v>10.3</v>
      </c>
      <c r="I10" s="36">
        <v>6.1</v>
      </c>
      <c r="J10" s="35"/>
    </row>
    <row r="11" spans="1:10" x14ac:dyDescent="0.2">
      <c r="A11" s="34" t="s">
        <v>1</v>
      </c>
      <c r="B11" s="35">
        <v>0.2</v>
      </c>
      <c r="C11" s="35">
        <v>0.3</v>
      </c>
      <c r="D11" s="35">
        <v>0.6</v>
      </c>
      <c r="E11" s="35">
        <v>0.5</v>
      </c>
      <c r="F11" s="35">
        <v>0</v>
      </c>
      <c r="G11" s="35">
        <v>0.2</v>
      </c>
      <c r="H11" s="35">
        <v>0.1</v>
      </c>
      <c r="I11" s="35">
        <v>0</v>
      </c>
      <c r="J11" s="35"/>
    </row>
    <row r="12" spans="1:10" x14ac:dyDescent="0.2">
      <c r="A12" s="34" t="s">
        <v>3</v>
      </c>
      <c r="B12" s="35">
        <v>12.5</v>
      </c>
      <c r="C12" s="35">
        <v>9.1</v>
      </c>
      <c r="D12" s="35">
        <v>12.1</v>
      </c>
      <c r="E12" s="35">
        <v>15.7</v>
      </c>
      <c r="F12" s="35">
        <v>16.5</v>
      </c>
      <c r="G12" s="35">
        <v>17.3</v>
      </c>
      <c r="H12" s="35">
        <v>13.2</v>
      </c>
      <c r="I12" s="35">
        <v>9.5</v>
      </c>
      <c r="J12" s="35"/>
    </row>
    <row r="13" spans="1:10" x14ac:dyDescent="0.2">
      <c r="A13" s="35" t="s">
        <v>7</v>
      </c>
      <c r="B13" s="37">
        <v>28.6</v>
      </c>
      <c r="C13" s="37">
        <v>24.6</v>
      </c>
      <c r="D13" s="37">
        <v>21.1</v>
      </c>
      <c r="E13" s="37">
        <v>30.1</v>
      </c>
      <c r="F13" s="37">
        <v>36.299999999999997</v>
      </c>
      <c r="G13" s="37">
        <v>25.3</v>
      </c>
      <c r="H13" s="37">
        <v>23.6</v>
      </c>
      <c r="I13" s="37">
        <v>39.799999999999997</v>
      </c>
      <c r="J13" s="35"/>
    </row>
    <row r="14" spans="1:10" x14ac:dyDescent="0.2">
      <c r="A14" s="34" t="s">
        <v>8</v>
      </c>
      <c r="B14" s="35">
        <v>10.1</v>
      </c>
      <c r="C14" s="35">
        <v>12.4</v>
      </c>
      <c r="D14" s="35">
        <v>9.3000000000000007</v>
      </c>
      <c r="E14" s="35">
        <v>5.5</v>
      </c>
      <c r="F14" s="35">
        <v>11.1</v>
      </c>
      <c r="G14" s="35">
        <v>12</v>
      </c>
      <c r="H14" s="35">
        <v>6.9</v>
      </c>
      <c r="I14" s="35">
        <v>6.4</v>
      </c>
      <c r="J14" s="35"/>
    </row>
    <row r="15" spans="1:10" x14ac:dyDescent="0.2">
      <c r="A15" s="35" t="s">
        <v>9</v>
      </c>
      <c r="B15" s="35">
        <v>13.2</v>
      </c>
      <c r="C15" s="35">
        <v>11.9</v>
      </c>
      <c r="D15" s="35">
        <v>14.2</v>
      </c>
      <c r="E15" s="35">
        <v>14.6</v>
      </c>
      <c r="F15" s="35">
        <v>14.3</v>
      </c>
      <c r="G15" s="35">
        <v>10.8</v>
      </c>
      <c r="H15" s="35">
        <v>19.899999999999999</v>
      </c>
      <c r="I15" s="35">
        <v>6.6</v>
      </c>
      <c r="J15" s="35"/>
    </row>
    <row r="16" spans="1:10" x14ac:dyDescent="0.2">
      <c r="A16" s="35" t="s">
        <v>10</v>
      </c>
      <c r="B16" s="35">
        <v>17.3</v>
      </c>
      <c r="C16" s="35">
        <v>14.9</v>
      </c>
      <c r="D16" s="35">
        <v>14.1</v>
      </c>
      <c r="E16" s="35">
        <v>12</v>
      </c>
      <c r="F16" s="35">
        <v>10.6</v>
      </c>
      <c r="G16" s="35">
        <v>21</v>
      </c>
      <c r="H16" s="35">
        <v>24.9</v>
      </c>
      <c r="I16" s="35">
        <v>30.5</v>
      </c>
      <c r="J16" s="35"/>
    </row>
    <row r="17" spans="1:12" x14ac:dyDescent="0.2">
      <c r="A17" s="35" t="s">
        <v>11</v>
      </c>
      <c r="B17" s="35">
        <v>0.9</v>
      </c>
      <c r="C17" s="35">
        <v>0</v>
      </c>
      <c r="D17" s="35">
        <v>0.3</v>
      </c>
      <c r="E17" s="35">
        <v>2.6</v>
      </c>
      <c r="F17" s="35">
        <v>1.3</v>
      </c>
      <c r="G17" s="35">
        <v>4.2</v>
      </c>
      <c r="H17" s="35">
        <v>0.6</v>
      </c>
      <c r="I17" s="35">
        <v>1</v>
      </c>
      <c r="J17" s="35"/>
    </row>
    <row r="18" spans="1:12" x14ac:dyDescent="0.2">
      <c r="A18" s="35"/>
      <c r="B18" s="35"/>
      <c r="C18" s="35"/>
      <c r="D18" s="35"/>
      <c r="E18" s="35"/>
      <c r="F18" s="35"/>
      <c r="G18" s="35"/>
      <c r="H18" s="35"/>
      <c r="I18" s="35"/>
      <c r="J18" s="35"/>
    </row>
    <row r="20" spans="1:12" x14ac:dyDescent="0.2">
      <c r="A20" s="38" t="s">
        <v>384</v>
      </c>
      <c r="B20" s="38">
        <f>ROUND(B7/B6,3)</f>
        <v>0.79500000000000004</v>
      </c>
      <c r="C20" s="38">
        <f t="shared" ref="C20:I20" si="0">ROUND(C7/C6,3)</f>
        <v>0.995</v>
      </c>
      <c r="D20" s="38">
        <f t="shared" si="0"/>
        <v>0.95599999999999996</v>
      </c>
      <c r="E20" s="38">
        <f t="shared" si="0"/>
        <v>0.91500000000000004</v>
      </c>
      <c r="F20" s="38">
        <f t="shared" si="0"/>
        <v>0.98599999999999999</v>
      </c>
      <c r="G20" s="38">
        <f t="shared" si="0"/>
        <v>0.84599999999999997</v>
      </c>
      <c r="H20" s="38">
        <f t="shared" si="0"/>
        <v>0.503</v>
      </c>
      <c r="I20" s="38">
        <f t="shared" si="0"/>
        <v>0.501</v>
      </c>
    </row>
    <row r="21" spans="1:12" x14ac:dyDescent="0.2">
      <c r="A21" s="38" t="s">
        <v>383</v>
      </c>
      <c r="B21" s="38">
        <f>ROUND(B9/SUM(B9,B11,B12,B14),2)</f>
        <v>0.43</v>
      </c>
      <c r="C21" s="38">
        <f t="shared" ref="C21:I21" si="1">ROUND(C9/SUM(C9,C11,C12,C14),2)</f>
        <v>0.53</v>
      </c>
      <c r="D21" s="38">
        <f t="shared" si="1"/>
        <v>0.56000000000000005</v>
      </c>
      <c r="E21" s="38">
        <f t="shared" si="1"/>
        <v>0.47</v>
      </c>
      <c r="F21" s="38">
        <f t="shared" si="1"/>
        <v>0.27</v>
      </c>
      <c r="G21" s="38">
        <f t="shared" si="1"/>
        <v>0.24</v>
      </c>
      <c r="H21" s="38">
        <f t="shared" si="1"/>
        <v>0.35</v>
      </c>
      <c r="I21" s="38">
        <f t="shared" si="1"/>
        <v>0.28000000000000003</v>
      </c>
      <c r="J21" s="35"/>
    </row>
    <row r="22" spans="1:12" x14ac:dyDescent="0.2">
      <c r="A22" s="38" t="s">
        <v>49</v>
      </c>
      <c r="B22" s="38">
        <f>ROUND(B10/100 * B8/B7,3)</f>
        <v>0.1</v>
      </c>
      <c r="C22" s="38">
        <f t="shared" ref="C22:I22" si="2">ROUND(C10/100 * C8/C7,3)</f>
        <v>9.7000000000000003E-2</v>
      </c>
      <c r="D22" s="38">
        <f t="shared" si="2"/>
        <v>0.122</v>
      </c>
      <c r="E22" s="38">
        <f t="shared" si="2"/>
        <v>0.16600000000000001</v>
      </c>
      <c r="F22" s="38">
        <f t="shared" si="2"/>
        <v>0.124</v>
      </c>
      <c r="G22" s="38">
        <f t="shared" si="2"/>
        <v>0.11</v>
      </c>
      <c r="H22" s="38">
        <f t="shared" si="2"/>
        <v>5.1999999999999998E-2</v>
      </c>
      <c r="I22" s="38">
        <f t="shared" si="2"/>
        <v>0.1</v>
      </c>
      <c r="J22" s="35"/>
    </row>
    <row r="23" spans="1:12" x14ac:dyDescent="0.2">
      <c r="A23" s="38" t="s">
        <v>22</v>
      </c>
      <c r="B23" s="38">
        <f>ROUND(B13/100 *B8/B7,3)</f>
        <v>0.253</v>
      </c>
      <c r="C23" s="38">
        <f t="shared" ref="C23:I23" si="3">ROUND(C13/100 *C8/C7,3)</f>
        <v>0.189</v>
      </c>
      <c r="D23" s="38">
        <f t="shared" si="3"/>
        <v>0.17399999999999999</v>
      </c>
      <c r="E23" s="38">
        <f t="shared" si="3"/>
        <v>0.40899999999999997</v>
      </c>
      <c r="F23" s="38">
        <f t="shared" si="3"/>
        <v>0.441</v>
      </c>
      <c r="G23" s="38">
        <f t="shared" si="3"/>
        <v>0.26400000000000001</v>
      </c>
      <c r="H23" s="38">
        <f t="shared" si="3"/>
        <v>0.12</v>
      </c>
      <c r="I23" s="38">
        <f t="shared" si="3"/>
        <v>0.65300000000000002</v>
      </c>
      <c r="J23" s="35"/>
      <c r="L23" s="35"/>
    </row>
    <row r="24" spans="1:12" s="50" customFormat="1" x14ac:dyDescent="0.2">
      <c r="A24" s="49" t="s">
        <v>385</v>
      </c>
      <c r="B24" s="49">
        <f>B23*B21</f>
        <v>0.10879</v>
      </c>
      <c r="C24" s="49">
        <f t="shared" ref="C24:I24" si="4">C23*C21</f>
        <v>0.10017000000000001</v>
      </c>
      <c r="D24" s="49">
        <f t="shared" si="4"/>
        <v>9.7439999999999999E-2</v>
      </c>
      <c r="E24" s="49">
        <f t="shared" si="4"/>
        <v>0.19222999999999998</v>
      </c>
      <c r="F24" s="49">
        <f t="shared" si="4"/>
        <v>0.11907000000000001</v>
      </c>
      <c r="G24" s="49">
        <f t="shared" si="4"/>
        <v>6.336E-2</v>
      </c>
      <c r="H24" s="49">
        <f t="shared" si="4"/>
        <v>4.1999999999999996E-2</v>
      </c>
      <c r="I24" s="49">
        <f t="shared" si="4"/>
        <v>0.18284000000000003</v>
      </c>
      <c r="J24" s="39"/>
    </row>
    <row r="25" spans="1:12" x14ac:dyDescent="0.2">
      <c r="A25" s="35"/>
      <c r="B25" s="35"/>
      <c r="C25" s="35"/>
      <c r="D25" s="35"/>
      <c r="E25" s="35"/>
      <c r="F25" s="35"/>
      <c r="G25" s="35"/>
      <c r="H25" s="35"/>
      <c r="I25" s="35"/>
      <c r="J25" s="35"/>
    </row>
    <row r="26" spans="1:12" x14ac:dyDescent="0.2">
      <c r="A26" s="48" t="s">
        <v>381</v>
      </c>
      <c r="B26" s="48" t="s">
        <v>382</v>
      </c>
      <c r="C26" s="35"/>
      <c r="D26" s="35"/>
      <c r="E26" s="35"/>
      <c r="F26" s="35"/>
      <c r="G26" s="35"/>
      <c r="H26" s="35"/>
      <c r="I26" s="35"/>
      <c r="J26" s="35"/>
    </row>
    <row r="27" spans="1:12" x14ac:dyDescent="0.2">
      <c r="A27" s="48" t="s">
        <v>379</v>
      </c>
      <c r="B27" s="48" t="s">
        <v>380</v>
      </c>
      <c r="C27" s="35"/>
      <c r="D27" s="35"/>
      <c r="E27" s="35"/>
      <c r="F27" s="35"/>
      <c r="G27" s="35"/>
      <c r="H27" s="35"/>
      <c r="I27" s="35"/>
      <c r="J27" s="35"/>
    </row>
    <row r="28" spans="1:12" x14ac:dyDescent="0.2">
      <c r="A28" s="48" t="s">
        <v>386</v>
      </c>
      <c r="B28" s="48" t="s">
        <v>387</v>
      </c>
      <c r="C28" s="35"/>
      <c r="D28" s="35"/>
      <c r="E28" s="35"/>
      <c r="F28" s="35"/>
      <c r="G28" s="35"/>
      <c r="H28" s="35"/>
      <c r="I28" s="35"/>
      <c r="J28" s="35"/>
    </row>
    <row r="29" spans="1:12" x14ac:dyDescent="0.2">
      <c r="A29" s="35"/>
      <c r="B29" s="35"/>
      <c r="C29" s="35"/>
      <c r="D29" s="35"/>
      <c r="E29" s="35"/>
      <c r="F29" s="35"/>
      <c r="G29" s="35"/>
      <c r="H29" s="35"/>
      <c r="I29" s="35"/>
      <c r="J29" s="35"/>
    </row>
    <row r="30" spans="1:12" x14ac:dyDescent="0.2">
      <c r="C30" s="35"/>
      <c r="D30" s="35"/>
      <c r="E30" s="35"/>
      <c r="F30" s="35"/>
      <c r="G30" s="35"/>
      <c r="H30" s="35"/>
      <c r="I30" s="35"/>
      <c r="J30" s="35"/>
    </row>
    <row r="31" spans="1:12" x14ac:dyDescent="0.2">
      <c r="B31" s="35"/>
      <c r="C31" s="35"/>
      <c r="D31" s="35"/>
      <c r="E31" s="35"/>
      <c r="F31" s="35"/>
      <c r="G31" s="35"/>
      <c r="H31" s="35"/>
      <c r="I31" s="35"/>
      <c r="J31" s="35"/>
    </row>
    <row r="32" spans="1:12" ht="46" customHeight="1" x14ac:dyDescent="0.2">
      <c r="A32" s="40" t="s">
        <v>32</v>
      </c>
      <c r="B32" s="40"/>
      <c r="C32" s="40"/>
      <c r="D32" s="40"/>
      <c r="E32" s="40"/>
      <c r="F32" s="40"/>
      <c r="G32" s="40"/>
      <c r="H32" s="40"/>
      <c r="I32" s="40"/>
      <c r="J32" s="35"/>
    </row>
    <row r="33" spans="1:3" x14ac:dyDescent="0.2">
      <c r="B33" s="33" t="s">
        <v>27</v>
      </c>
    </row>
    <row r="35" spans="1:3" x14ac:dyDescent="0.2">
      <c r="A35" s="32" t="s">
        <v>28</v>
      </c>
      <c r="B35" s="32">
        <v>1646</v>
      </c>
    </row>
    <row r="36" spans="1:3" x14ac:dyDescent="0.2">
      <c r="A36" s="32" t="s">
        <v>51</v>
      </c>
      <c r="B36" s="32">
        <v>1407</v>
      </c>
    </row>
    <row r="37" spans="1:3" x14ac:dyDescent="0.2">
      <c r="A37" s="32" t="s">
        <v>52</v>
      </c>
      <c r="B37" s="32">
        <v>2181</v>
      </c>
    </row>
    <row r="38" spans="1:3" x14ac:dyDescent="0.2">
      <c r="A38" s="32" t="s">
        <v>29</v>
      </c>
      <c r="B38" s="32">
        <v>241</v>
      </c>
    </row>
    <row r="39" spans="1:3" x14ac:dyDescent="0.2">
      <c r="A39" s="32" t="s">
        <v>30</v>
      </c>
      <c r="B39" s="41">
        <v>0.56999999999999995</v>
      </c>
    </row>
    <row r="40" spans="1:3" x14ac:dyDescent="0.2">
      <c r="A40" s="32" t="s">
        <v>31</v>
      </c>
      <c r="B40" s="41">
        <v>0.78</v>
      </c>
    </row>
    <row r="42" spans="1:3" x14ac:dyDescent="0.2">
      <c r="A42" s="38" t="s">
        <v>50</v>
      </c>
      <c r="B42" s="38">
        <f>ROUND(B36/B35,3)</f>
        <v>0.85499999999999998</v>
      </c>
    </row>
    <row r="43" spans="1:3" x14ac:dyDescent="0.2">
      <c r="A43" s="38" t="s">
        <v>53</v>
      </c>
      <c r="B43" s="38">
        <f>ROUND(B38/B36,3)</f>
        <v>0.17100000000000001</v>
      </c>
      <c r="C43" s="32" t="s">
        <v>54</v>
      </c>
    </row>
    <row r="49" spans="1:9" ht="33" customHeight="1" x14ac:dyDescent="0.2">
      <c r="A49" s="42" t="s">
        <v>34</v>
      </c>
      <c r="B49" s="42"/>
      <c r="C49" s="42"/>
      <c r="D49" s="42"/>
      <c r="E49" s="42"/>
      <c r="F49" s="42"/>
      <c r="G49" s="42"/>
      <c r="H49" s="42"/>
      <c r="I49" s="42"/>
    </row>
    <row r="50" spans="1:9" x14ac:dyDescent="0.2">
      <c r="B50" s="32" t="s">
        <v>33</v>
      </c>
    </row>
    <row r="51" spans="1:9" x14ac:dyDescent="0.2">
      <c r="A51" s="32" t="s">
        <v>35</v>
      </c>
    </row>
    <row r="52" spans="1:9" x14ac:dyDescent="0.2">
      <c r="A52" s="32" t="s">
        <v>36</v>
      </c>
    </row>
    <row r="53" spans="1:9" x14ac:dyDescent="0.2">
      <c r="A53" s="43" t="s">
        <v>37</v>
      </c>
    </row>
    <row r="56" spans="1:9" s="45" customFormat="1" ht="38" customHeight="1" x14ac:dyDescent="0.2">
      <c r="A56" s="44" t="s">
        <v>44</v>
      </c>
      <c r="B56" s="44"/>
      <c r="C56" s="44"/>
      <c r="D56" s="44"/>
      <c r="E56" s="44"/>
      <c r="F56" s="44"/>
      <c r="G56" s="44"/>
      <c r="H56" s="44"/>
      <c r="I56" s="44"/>
    </row>
    <row r="57" spans="1:9" x14ac:dyDescent="0.2">
      <c r="A57" s="32" t="s">
        <v>45</v>
      </c>
    </row>
    <row r="58" spans="1:9" x14ac:dyDescent="0.2">
      <c r="B58" s="51" t="s">
        <v>0</v>
      </c>
      <c r="C58" s="51" t="s">
        <v>39</v>
      </c>
      <c r="D58" s="51" t="s">
        <v>40</v>
      </c>
      <c r="E58" s="51" t="s">
        <v>41</v>
      </c>
      <c r="F58" s="51" t="s">
        <v>23</v>
      </c>
    </row>
    <row r="59" spans="1:9" x14ac:dyDescent="0.2">
      <c r="A59" s="32" t="s">
        <v>4</v>
      </c>
      <c r="B59" s="51">
        <f>SUM(C59:F59)</f>
        <v>13207</v>
      </c>
      <c r="C59" s="51">
        <v>5479</v>
      </c>
      <c r="D59" s="51">
        <v>660</v>
      </c>
      <c r="E59" s="51">
        <v>6300</v>
      </c>
      <c r="F59" s="51">
        <v>768</v>
      </c>
    </row>
    <row r="60" spans="1:9" x14ac:dyDescent="0.2">
      <c r="A60" s="32" t="s">
        <v>42</v>
      </c>
      <c r="B60" s="51">
        <f>SUM(C60:F60)</f>
        <v>11227</v>
      </c>
      <c r="C60" s="51">
        <v>3818</v>
      </c>
      <c r="D60" s="51">
        <v>660</v>
      </c>
      <c r="E60" s="51">
        <v>6178</v>
      </c>
      <c r="F60" s="51">
        <v>571</v>
      </c>
    </row>
    <row r="61" spans="1:9" x14ac:dyDescent="0.2">
      <c r="A61" s="32" t="s">
        <v>46</v>
      </c>
      <c r="B61" s="51">
        <f>SUM(C61:F61)</f>
        <v>1077</v>
      </c>
      <c r="C61" s="51">
        <v>154</v>
      </c>
      <c r="D61" s="51">
        <v>45</v>
      </c>
      <c r="E61" s="51">
        <v>817</v>
      </c>
      <c r="F61" s="51">
        <v>61</v>
      </c>
    </row>
    <row r="62" spans="1:9" x14ac:dyDescent="0.2">
      <c r="A62" s="32" t="s">
        <v>47</v>
      </c>
      <c r="B62" s="51"/>
      <c r="C62" s="51"/>
      <c r="D62" s="51"/>
      <c r="E62" s="51"/>
      <c r="F62" s="51"/>
    </row>
    <row r="63" spans="1:9" x14ac:dyDescent="0.2">
      <c r="A63" s="38" t="s">
        <v>384</v>
      </c>
      <c r="B63" s="52">
        <f>ROUND(B60/B59,3)</f>
        <v>0.85</v>
      </c>
      <c r="C63" s="52">
        <f>ROUND(C60/C59,3)</f>
        <v>0.69699999999999995</v>
      </c>
      <c r="D63" s="52">
        <f>ROUND(D60/D59,3)</f>
        <v>1</v>
      </c>
      <c r="E63" s="52">
        <f>ROUND(E60/E59,3)</f>
        <v>0.98099999999999998</v>
      </c>
      <c r="F63" s="52">
        <f>ROUND(F60/F59,3)</f>
        <v>0.74299999999999999</v>
      </c>
    </row>
    <row r="64" spans="1:9" x14ac:dyDescent="0.2">
      <c r="A64" s="38" t="s">
        <v>43</v>
      </c>
      <c r="B64" s="52">
        <f>ROUND(B61/B60,3)</f>
        <v>9.6000000000000002E-2</v>
      </c>
      <c r="C64" s="52">
        <f>ROUND(C61/C60,3)</f>
        <v>0.04</v>
      </c>
      <c r="D64" s="52">
        <f>ROUND(D61/D60,3)</f>
        <v>6.8000000000000005E-2</v>
      </c>
      <c r="E64" s="52">
        <f>ROUND(E61/E60,3)</f>
        <v>0.13200000000000001</v>
      </c>
      <c r="F64" s="52">
        <f>ROUND(F61/F60,3)</f>
        <v>0.107</v>
      </c>
    </row>
    <row r="67" spans="1:9" ht="31" customHeight="1" x14ac:dyDescent="0.2">
      <c r="A67" s="44" t="s">
        <v>67</v>
      </c>
      <c r="B67" s="44"/>
      <c r="C67" s="44"/>
      <c r="D67" s="44"/>
      <c r="E67" s="44"/>
      <c r="F67" s="44"/>
      <c r="G67" s="44"/>
      <c r="H67" s="44"/>
      <c r="I67" s="44"/>
    </row>
    <row r="68" spans="1:9" x14ac:dyDescent="0.2">
      <c r="A68" s="32" t="s">
        <v>68</v>
      </c>
    </row>
    <row r="70" spans="1:9" x14ac:dyDescent="0.2">
      <c r="A70" s="32" t="s">
        <v>55</v>
      </c>
      <c r="B70" s="32">
        <v>490</v>
      </c>
    </row>
    <row r="71" spans="1:9" x14ac:dyDescent="0.2">
      <c r="A71" s="32" t="s">
        <v>56</v>
      </c>
      <c r="B71" s="32">
        <v>141</v>
      </c>
    </row>
    <row r="72" spans="1:9" x14ac:dyDescent="0.2">
      <c r="A72" s="32" t="s">
        <v>57</v>
      </c>
      <c r="B72" s="32">
        <f>B70-B71</f>
        <v>349</v>
      </c>
    </row>
    <row r="74" spans="1:9" x14ac:dyDescent="0.2">
      <c r="A74" s="32" t="s">
        <v>58</v>
      </c>
      <c r="B74" s="32">
        <v>92</v>
      </c>
    </row>
    <row r="75" spans="1:9" x14ac:dyDescent="0.2">
      <c r="A75" s="32" t="s">
        <v>59</v>
      </c>
      <c r="B75" s="32">
        <v>74</v>
      </c>
    </row>
    <row r="76" spans="1:9" x14ac:dyDescent="0.2">
      <c r="A76" s="32" t="s">
        <v>60</v>
      </c>
      <c r="B76" s="32">
        <v>42</v>
      </c>
    </row>
    <row r="77" spans="1:9" x14ac:dyDescent="0.2">
      <c r="A77" s="32" t="s">
        <v>61</v>
      </c>
      <c r="B77" s="32">
        <v>15</v>
      </c>
    </row>
    <row r="78" spans="1:9" x14ac:dyDescent="0.2">
      <c r="A78" s="32" t="s">
        <v>62</v>
      </c>
      <c r="B78" s="32" t="s">
        <v>63</v>
      </c>
    </row>
    <row r="79" spans="1:9" x14ac:dyDescent="0.2">
      <c r="A79" s="32" t="s">
        <v>64</v>
      </c>
      <c r="B79" s="32">
        <f>1.1 *B77</f>
        <v>16.5</v>
      </c>
    </row>
    <row r="81" spans="1:9" x14ac:dyDescent="0.2">
      <c r="A81" s="38" t="s">
        <v>65</v>
      </c>
      <c r="B81" s="38">
        <f>B71/B70</f>
        <v>0.28775510204081634</v>
      </c>
    </row>
    <row r="82" spans="1:9" x14ac:dyDescent="0.2">
      <c r="A82" s="38" t="s">
        <v>66</v>
      </c>
      <c r="B82" s="38">
        <f>B79/B74</f>
        <v>0.17934782608695651</v>
      </c>
    </row>
    <row r="85" spans="1:9" ht="43" customHeight="1" x14ac:dyDescent="0.2">
      <c r="A85" s="45" t="s">
        <v>376</v>
      </c>
      <c r="B85" s="45"/>
      <c r="C85" s="45"/>
      <c r="D85" s="45"/>
      <c r="E85" s="45"/>
      <c r="F85" s="45"/>
      <c r="G85" s="45"/>
      <c r="H85" s="45"/>
      <c r="I85" s="45"/>
    </row>
    <row r="86" spans="1:9" x14ac:dyDescent="0.2">
      <c r="A86" s="32" t="s">
        <v>377</v>
      </c>
    </row>
    <row r="89" spans="1:9" x14ac:dyDescent="0.2">
      <c r="A89" s="38" t="s">
        <v>388</v>
      </c>
      <c r="B89" s="55" t="s">
        <v>69</v>
      </c>
      <c r="C89" s="47" t="s">
        <v>378</v>
      </c>
    </row>
    <row r="90" spans="1:9" x14ac:dyDescent="0.2">
      <c r="A90" s="53" t="s">
        <v>389</v>
      </c>
    </row>
    <row r="91" spans="1:9" x14ac:dyDescent="0.2">
      <c r="A91" s="53"/>
    </row>
    <row r="92" spans="1:9" ht="29" customHeight="1" x14ac:dyDescent="0.2">
      <c r="A92" s="53"/>
    </row>
    <row r="93" spans="1:9" x14ac:dyDescent="0.2">
      <c r="A93" s="46"/>
    </row>
  </sheetData>
  <mergeCells count="6">
    <mergeCell ref="A1:I1"/>
    <mergeCell ref="A49:I49"/>
    <mergeCell ref="A32:I32"/>
    <mergeCell ref="A56:I56"/>
    <mergeCell ref="A67:I67"/>
    <mergeCell ref="A90:A92"/>
  </mergeCells>
  <hyperlinks>
    <hyperlink ref="B2" r:id="rId1" xr:uid="{F8480CC7-3B8D-7149-9CD2-67A469506158}"/>
    <hyperlink ref="B33" r:id="rId2" xr:uid="{09E8CA27-0C23-3F46-B2B6-546730DD40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sheetPr filterMode="1"/>
  <dimension ref="A1:O520"/>
  <sheetViews>
    <sheetView tabSelected="1" workbookViewId="0">
      <selection activeCell="O21" sqref="O21"/>
    </sheetView>
  </sheetViews>
  <sheetFormatPr baseColWidth="10" defaultRowHeight="16" x14ac:dyDescent="0.2"/>
  <cols>
    <col min="14" max="14" width="24.33203125" customWidth="1"/>
  </cols>
  <sheetData>
    <row r="1" spans="1:15" ht="51" x14ac:dyDescent="0.2">
      <c r="A1" s="4" t="s">
        <v>70</v>
      </c>
      <c r="B1" s="5"/>
      <c r="C1" s="4" t="s">
        <v>71</v>
      </c>
      <c r="D1" s="5"/>
      <c r="E1" s="4" t="s">
        <v>72</v>
      </c>
      <c r="F1" s="5"/>
      <c r="G1" s="27" t="s">
        <v>313</v>
      </c>
      <c r="H1" s="4" t="s">
        <v>73</v>
      </c>
      <c r="I1" s="5"/>
      <c r="J1" s="4" t="s">
        <v>74</v>
      </c>
      <c r="K1" s="6"/>
      <c r="L1" s="5"/>
      <c r="M1" s="7" t="s">
        <v>75</v>
      </c>
      <c r="N1" s="7" t="s">
        <v>76</v>
      </c>
      <c r="O1" s="8"/>
    </row>
    <row r="2" spans="1:15" ht="17" x14ac:dyDescent="0.2">
      <c r="A2" s="4" t="s">
        <v>77</v>
      </c>
      <c r="B2" s="5"/>
      <c r="C2" s="4" t="s">
        <v>78</v>
      </c>
      <c r="D2" s="5"/>
      <c r="E2" s="9" t="s">
        <v>79</v>
      </c>
      <c r="F2" s="10"/>
      <c r="G2" s="26">
        <v>1998</v>
      </c>
      <c r="H2" s="4" t="s">
        <v>80</v>
      </c>
      <c r="I2" s="5"/>
      <c r="J2" s="4" t="s">
        <v>81</v>
      </c>
      <c r="K2" s="6"/>
      <c r="L2" s="5"/>
      <c r="M2" s="11">
        <v>0.09</v>
      </c>
      <c r="N2" s="7" t="s">
        <v>82</v>
      </c>
      <c r="O2" s="8"/>
    </row>
    <row r="3" spans="1:15" x14ac:dyDescent="0.2">
      <c r="A3" s="4" t="s">
        <v>83</v>
      </c>
      <c r="B3" s="5"/>
      <c r="C3" s="4" t="s">
        <v>84</v>
      </c>
      <c r="D3" s="5"/>
      <c r="E3" s="9" t="s">
        <v>85</v>
      </c>
      <c r="F3" s="10"/>
      <c r="G3" s="26">
        <v>1999</v>
      </c>
      <c r="H3" s="4" t="s">
        <v>80</v>
      </c>
      <c r="I3" s="5"/>
      <c r="J3" s="4" t="s">
        <v>86</v>
      </c>
      <c r="K3" s="6"/>
      <c r="L3" s="5"/>
      <c r="M3" s="11">
        <v>7.0000000000000007E-2</v>
      </c>
      <c r="N3" s="12">
        <v>7</v>
      </c>
      <c r="O3" s="8"/>
    </row>
    <row r="4" spans="1:15" x14ac:dyDescent="0.2">
      <c r="A4" s="4" t="s">
        <v>87</v>
      </c>
      <c r="B4" s="5"/>
      <c r="C4" s="4" t="s">
        <v>88</v>
      </c>
      <c r="D4" s="5"/>
      <c r="E4" s="13">
        <v>1991</v>
      </c>
      <c r="F4" s="14"/>
      <c r="G4" s="28">
        <v>1991</v>
      </c>
      <c r="H4" s="4" t="s">
        <v>80</v>
      </c>
      <c r="I4" s="5"/>
      <c r="J4" s="4" t="s">
        <v>89</v>
      </c>
      <c r="K4" s="6"/>
      <c r="L4" s="5"/>
      <c r="M4" s="11">
        <v>0.3</v>
      </c>
      <c r="N4" s="12">
        <v>11</v>
      </c>
      <c r="O4" s="8"/>
    </row>
    <row r="5" spans="1:15" x14ac:dyDescent="0.2">
      <c r="A5" s="4" t="s">
        <v>90</v>
      </c>
      <c r="B5" s="5"/>
      <c r="C5" s="4" t="s">
        <v>91</v>
      </c>
      <c r="D5" s="5"/>
      <c r="E5" s="4" t="s">
        <v>92</v>
      </c>
      <c r="F5" s="5"/>
      <c r="G5" s="27">
        <v>1994</v>
      </c>
      <c r="H5" s="4" t="s">
        <v>93</v>
      </c>
      <c r="I5" s="5"/>
      <c r="J5" s="13">
        <v>156</v>
      </c>
      <c r="K5" s="15"/>
      <c r="L5" s="14"/>
      <c r="M5" s="11">
        <v>0.05</v>
      </c>
      <c r="N5" s="12">
        <v>1</v>
      </c>
      <c r="O5" s="16"/>
    </row>
    <row r="6" spans="1:15" x14ac:dyDescent="0.2">
      <c r="A6" s="4" t="s">
        <v>94</v>
      </c>
      <c r="B6" s="5"/>
      <c r="C6" s="4" t="s">
        <v>95</v>
      </c>
      <c r="D6" s="5"/>
      <c r="E6" s="4" t="s">
        <v>96</v>
      </c>
      <c r="F6" s="5"/>
      <c r="G6" s="27">
        <v>2001</v>
      </c>
      <c r="H6" s="4" t="s">
        <v>80</v>
      </c>
      <c r="I6" s="5"/>
      <c r="J6" s="4" t="s">
        <v>97</v>
      </c>
      <c r="K6" s="6"/>
      <c r="L6" s="5"/>
      <c r="M6" s="11">
        <v>0.28999999999999998</v>
      </c>
      <c r="N6" s="12">
        <v>11</v>
      </c>
      <c r="O6" s="16"/>
    </row>
    <row r="7" spans="1:15" x14ac:dyDescent="0.2">
      <c r="A7" s="4" t="s">
        <v>94</v>
      </c>
      <c r="B7" s="5"/>
      <c r="C7" s="4" t="s">
        <v>95</v>
      </c>
      <c r="D7" s="5"/>
      <c r="E7" s="4" t="s">
        <v>96</v>
      </c>
      <c r="F7" s="5"/>
      <c r="G7" s="27">
        <v>2001</v>
      </c>
      <c r="H7" s="4" t="s">
        <v>80</v>
      </c>
      <c r="I7" s="5"/>
      <c r="J7" s="9" t="s">
        <v>98</v>
      </c>
      <c r="K7" s="17"/>
      <c r="L7" s="10"/>
      <c r="M7" s="11">
        <v>0.12</v>
      </c>
      <c r="N7" s="12">
        <v>3</v>
      </c>
      <c r="O7" s="8"/>
    </row>
    <row r="8" spans="1:15" x14ac:dyDescent="0.2">
      <c r="A8" s="4" t="s">
        <v>99</v>
      </c>
      <c r="B8" s="5"/>
      <c r="C8" s="4" t="s">
        <v>100</v>
      </c>
      <c r="D8" s="5"/>
      <c r="E8" s="4" t="s">
        <v>101</v>
      </c>
      <c r="F8" s="5"/>
      <c r="G8" s="27">
        <v>1994</v>
      </c>
      <c r="H8" s="4" t="s">
        <v>80</v>
      </c>
      <c r="I8" s="5"/>
      <c r="J8" s="4" t="s">
        <v>102</v>
      </c>
      <c r="K8" s="6"/>
      <c r="L8" s="5"/>
      <c r="M8" s="11">
        <v>0.32</v>
      </c>
      <c r="N8" s="12">
        <v>12</v>
      </c>
      <c r="O8" s="16"/>
    </row>
    <row r="9" spans="1:15" x14ac:dyDescent="0.2">
      <c r="A9" s="4" t="s">
        <v>99</v>
      </c>
      <c r="B9" s="5"/>
      <c r="C9" s="4" t="s">
        <v>100</v>
      </c>
      <c r="D9" s="5"/>
      <c r="E9" s="4" t="s">
        <v>101</v>
      </c>
      <c r="F9" s="5"/>
      <c r="G9" s="27">
        <v>1994</v>
      </c>
      <c r="H9" s="4" t="s">
        <v>80</v>
      </c>
      <c r="I9" s="5"/>
      <c r="J9" s="9" t="s">
        <v>103</v>
      </c>
      <c r="K9" s="17"/>
      <c r="L9" s="10"/>
      <c r="M9" s="11">
        <v>0.3</v>
      </c>
      <c r="N9" s="12">
        <v>8</v>
      </c>
      <c r="O9" s="8"/>
    </row>
    <row r="10" spans="1:15" x14ac:dyDescent="0.2">
      <c r="A10" s="4" t="s">
        <v>99</v>
      </c>
      <c r="B10" s="5"/>
      <c r="C10" s="4" t="s">
        <v>100</v>
      </c>
      <c r="D10" s="5"/>
      <c r="E10" s="4" t="s">
        <v>101</v>
      </c>
      <c r="F10" s="5"/>
      <c r="G10" s="27">
        <v>1994</v>
      </c>
      <c r="H10" s="4" t="s">
        <v>80</v>
      </c>
      <c r="I10" s="5"/>
      <c r="J10" s="4" t="s">
        <v>104</v>
      </c>
      <c r="K10" s="6"/>
      <c r="L10" s="5"/>
      <c r="M10" s="11">
        <v>0.33</v>
      </c>
      <c r="N10" s="12">
        <v>7</v>
      </c>
      <c r="O10" s="8"/>
    </row>
    <row r="11" spans="1:15" x14ac:dyDescent="0.2">
      <c r="A11" s="4" t="s">
        <v>99</v>
      </c>
      <c r="B11" s="5"/>
      <c r="C11" s="4" t="s">
        <v>100</v>
      </c>
      <c r="D11" s="5"/>
      <c r="E11" s="4" t="s">
        <v>101</v>
      </c>
      <c r="F11" s="5"/>
      <c r="G11" s="27">
        <v>1994</v>
      </c>
      <c r="H11" s="4" t="s">
        <v>80</v>
      </c>
      <c r="I11" s="5"/>
      <c r="J11" s="9" t="s">
        <v>105</v>
      </c>
      <c r="K11" s="17"/>
      <c r="L11" s="10"/>
      <c r="M11" s="11">
        <v>0.39</v>
      </c>
      <c r="N11" s="12">
        <v>8</v>
      </c>
      <c r="O11" s="8"/>
    </row>
    <row r="12" spans="1:15" x14ac:dyDescent="0.2">
      <c r="A12" s="4" t="s">
        <v>99</v>
      </c>
      <c r="B12" s="5"/>
      <c r="C12" s="4" t="s">
        <v>100</v>
      </c>
      <c r="D12" s="5"/>
      <c r="E12" s="4" t="s">
        <v>101</v>
      </c>
      <c r="F12" s="5"/>
      <c r="G12" s="27">
        <v>1994</v>
      </c>
      <c r="H12" s="4" t="s">
        <v>80</v>
      </c>
      <c r="I12" s="5"/>
      <c r="J12" s="4" t="s">
        <v>106</v>
      </c>
      <c r="K12" s="6"/>
      <c r="L12" s="5"/>
      <c r="M12" s="11">
        <v>0.26</v>
      </c>
      <c r="N12" s="12">
        <v>12</v>
      </c>
      <c r="O12" s="8"/>
    </row>
    <row r="13" spans="1:15" x14ac:dyDescent="0.2">
      <c r="A13" s="4" t="s">
        <v>107</v>
      </c>
      <c r="B13" s="5"/>
      <c r="C13" s="4" t="s">
        <v>108</v>
      </c>
      <c r="D13" s="5"/>
      <c r="E13" s="13">
        <v>1976</v>
      </c>
      <c r="F13" s="14"/>
      <c r="G13" s="28">
        <v>1976</v>
      </c>
      <c r="H13" s="4" t="s">
        <v>109</v>
      </c>
      <c r="I13" s="5"/>
      <c r="J13" s="13">
        <v>811</v>
      </c>
      <c r="K13" s="15"/>
      <c r="L13" s="14"/>
      <c r="M13" s="11">
        <v>0.2</v>
      </c>
      <c r="N13" s="12">
        <v>8</v>
      </c>
      <c r="O13" s="8"/>
    </row>
    <row r="14" spans="1:15" ht="17" x14ac:dyDescent="0.2">
      <c r="A14" s="4" t="s">
        <v>110</v>
      </c>
      <c r="B14" s="5"/>
      <c r="C14" s="4" t="s">
        <v>111</v>
      </c>
      <c r="D14" s="5"/>
      <c r="E14" s="4" t="s">
        <v>112</v>
      </c>
      <c r="F14" s="5"/>
      <c r="G14" s="27">
        <v>1990</v>
      </c>
      <c r="H14" s="4" t="s">
        <v>80</v>
      </c>
      <c r="I14" s="5"/>
      <c r="J14" s="13">
        <v>300</v>
      </c>
      <c r="K14" s="15"/>
      <c r="L14" s="14"/>
      <c r="M14" s="11">
        <v>0.15</v>
      </c>
      <c r="N14" s="7" t="s">
        <v>82</v>
      </c>
      <c r="O14" s="16"/>
    </row>
    <row r="15" spans="1:15" x14ac:dyDescent="0.2">
      <c r="A15" s="4" t="s">
        <v>113</v>
      </c>
      <c r="B15" s="5"/>
      <c r="C15" s="4" t="s">
        <v>114</v>
      </c>
      <c r="D15" s="5"/>
      <c r="E15" s="4" t="s">
        <v>115</v>
      </c>
      <c r="F15" s="5"/>
      <c r="G15" s="27">
        <v>1991</v>
      </c>
      <c r="H15" s="4" t="s">
        <v>80</v>
      </c>
      <c r="I15" s="5"/>
      <c r="J15" s="9" t="s">
        <v>116</v>
      </c>
      <c r="K15" s="17"/>
      <c r="L15" s="10"/>
      <c r="M15" s="11">
        <v>0.18</v>
      </c>
      <c r="N15" s="12">
        <v>3</v>
      </c>
      <c r="O15" s="8"/>
    </row>
    <row r="16" spans="1:15" x14ac:dyDescent="0.2">
      <c r="A16" s="4" t="s">
        <v>113</v>
      </c>
      <c r="B16" s="5"/>
      <c r="C16" s="4" t="s">
        <v>117</v>
      </c>
      <c r="D16" s="5"/>
      <c r="E16" s="4" t="s">
        <v>115</v>
      </c>
      <c r="F16" s="5"/>
      <c r="G16" s="27">
        <v>1991</v>
      </c>
      <c r="H16" s="4" t="s">
        <v>80</v>
      </c>
      <c r="I16" s="5"/>
      <c r="J16" s="9" t="s">
        <v>118</v>
      </c>
      <c r="K16" s="17"/>
      <c r="L16" s="10"/>
      <c r="M16" s="11">
        <v>0.22</v>
      </c>
      <c r="N16" s="12">
        <v>3</v>
      </c>
      <c r="O16" s="8"/>
    </row>
    <row r="17" spans="1:15" x14ac:dyDescent="0.2">
      <c r="A17" s="4" t="s">
        <v>113</v>
      </c>
      <c r="B17" s="5"/>
      <c r="C17" s="4" t="s">
        <v>119</v>
      </c>
      <c r="D17" s="5"/>
      <c r="E17" s="4" t="s">
        <v>115</v>
      </c>
      <c r="F17" s="5"/>
      <c r="G17" s="27">
        <v>1991</v>
      </c>
      <c r="H17" s="4" t="s">
        <v>80</v>
      </c>
      <c r="I17" s="5"/>
      <c r="J17" s="9" t="s">
        <v>120</v>
      </c>
      <c r="K17" s="17"/>
      <c r="L17" s="10"/>
      <c r="M17" s="11">
        <v>0.22</v>
      </c>
      <c r="N17" s="12">
        <v>3</v>
      </c>
      <c r="O17" s="8"/>
    </row>
    <row r="18" spans="1:15" x14ac:dyDescent="0.2">
      <c r="A18" s="4" t="s">
        <v>121</v>
      </c>
      <c r="B18" s="5"/>
      <c r="C18" s="4" t="s">
        <v>122</v>
      </c>
      <c r="D18" s="5"/>
      <c r="E18" s="9" t="s">
        <v>123</v>
      </c>
      <c r="F18" s="10"/>
      <c r="G18" s="26">
        <v>1999</v>
      </c>
      <c r="H18" s="4" t="s">
        <v>80</v>
      </c>
      <c r="I18" s="5"/>
      <c r="J18" s="4" t="s">
        <v>124</v>
      </c>
      <c r="K18" s="6"/>
      <c r="L18" s="5"/>
      <c r="M18" s="11">
        <v>0.17</v>
      </c>
      <c r="N18" s="12">
        <v>2</v>
      </c>
      <c r="O18" s="8"/>
    </row>
    <row r="19" spans="1:15" x14ac:dyDescent="0.2">
      <c r="A19" s="4" t="s">
        <v>125</v>
      </c>
      <c r="B19" s="5"/>
      <c r="C19" s="4" t="s">
        <v>126</v>
      </c>
      <c r="D19" s="5"/>
      <c r="E19" s="4" t="s">
        <v>127</v>
      </c>
      <c r="F19" s="5"/>
      <c r="G19" s="27">
        <v>1984</v>
      </c>
      <c r="H19" s="4" t="s">
        <v>80</v>
      </c>
      <c r="I19" s="5"/>
      <c r="J19" s="9" t="s">
        <v>128</v>
      </c>
      <c r="K19" s="17"/>
      <c r="L19" s="10"/>
      <c r="M19" s="11">
        <v>0.23</v>
      </c>
      <c r="N19" s="12">
        <v>23</v>
      </c>
      <c r="O19" s="8"/>
    </row>
    <row r="20" spans="1:15" x14ac:dyDescent="0.2">
      <c r="A20" s="4" t="s">
        <v>129</v>
      </c>
      <c r="B20" s="5"/>
      <c r="C20" s="4" t="s">
        <v>130</v>
      </c>
      <c r="D20" s="5"/>
      <c r="E20" s="13">
        <v>1998</v>
      </c>
      <c r="F20" s="14"/>
      <c r="G20" s="28">
        <v>1998</v>
      </c>
      <c r="H20" s="4" t="s">
        <v>80</v>
      </c>
      <c r="I20" s="5"/>
      <c r="J20" s="13">
        <v>48</v>
      </c>
      <c r="K20" s="15"/>
      <c r="L20" s="14"/>
      <c r="M20" s="11">
        <v>0.38</v>
      </c>
      <c r="N20" s="12">
        <v>14</v>
      </c>
      <c r="O20" s="16"/>
    </row>
    <row r="21" spans="1:15" x14ac:dyDescent="0.2">
      <c r="A21" s="4" t="s">
        <v>131</v>
      </c>
      <c r="B21" s="5"/>
      <c r="C21" s="4" t="s">
        <v>132</v>
      </c>
      <c r="D21" s="5"/>
      <c r="E21" s="13">
        <v>1992</v>
      </c>
      <c r="F21" s="14"/>
      <c r="G21" s="28">
        <v>1992</v>
      </c>
      <c r="H21" s="4" t="s">
        <v>80</v>
      </c>
      <c r="I21" s="5"/>
      <c r="J21" s="13">
        <v>118</v>
      </c>
      <c r="K21" s="15"/>
      <c r="L21" s="14"/>
      <c r="M21" s="11">
        <v>0.46</v>
      </c>
      <c r="N21" s="12">
        <v>16</v>
      </c>
      <c r="O21" s="16"/>
    </row>
    <row r="22" spans="1:15" hidden="1" x14ac:dyDescent="0.2">
      <c r="A22" s="4" t="s">
        <v>133</v>
      </c>
      <c r="B22" s="5"/>
      <c r="C22" s="4" t="s">
        <v>134</v>
      </c>
      <c r="D22" s="5"/>
      <c r="E22" s="4" t="s">
        <v>135</v>
      </c>
      <c r="F22" s="5"/>
      <c r="G22" s="27"/>
      <c r="H22" s="4" t="s">
        <v>136</v>
      </c>
      <c r="I22" s="5"/>
      <c r="J22" s="4" t="s">
        <v>137</v>
      </c>
      <c r="K22" s="6"/>
      <c r="L22" s="5"/>
      <c r="M22" s="11">
        <v>0.25</v>
      </c>
      <c r="N22" s="12">
        <v>8</v>
      </c>
      <c r="O22" s="8"/>
    </row>
    <row r="23" spans="1:15" hidden="1" x14ac:dyDescent="0.2">
      <c r="A23" s="4" t="s">
        <v>133</v>
      </c>
      <c r="B23" s="5"/>
      <c r="C23" s="4" t="s">
        <v>134</v>
      </c>
      <c r="D23" s="5"/>
      <c r="E23" s="4" t="s">
        <v>135</v>
      </c>
      <c r="F23" s="5"/>
      <c r="G23" s="27"/>
      <c r="H23" s="4" t="s">
        <v>136</v>
      </c>
      <c r="I23" s="5"/>
      <c r="J23" s="4" t="s">
        <v>138</v>
      </c>
      <c r="K23" s="6"/>
      <c r="L23" s="5"/>
      <c r="M23" s="11">
        <v>0.37</v>
      </c>
      <c r="N23" s="12">
        <v>13</v>
      </c>
      <c r="O23" s="8"/>
    </row>
    <row r="24" spans="1:15" hidden="1" x14ac:dyDescent="0.2">
      <c r="A24" s="4" t="s">
        <v>139</v>
      </c>
      <c r="B24" s="5"/>
      <c r="C24" s="4" t="s">
        <v>140</v>
      </c>
      <c r="D24" s="5"/>
      <c r="E24" s="4" t="s">
        <v>141</v>
      </c>
      <c r="F24" s="5"/>
      <c r="G24" s="27"/>
      <c r="H24" s="4" t="s">
        <v>136</v>
      </c>
      <c r="I24" s="5"/>
      <c r="J24" s="4" t="s">
        <v>142</v>
      </c>
      <c r="K24" s="6"/>
      <c r="L24" s="5"/>
      <c r="M24" s="11">
        <v>0.4</v>
      </c>
      <c r="N24" s="12">
        <v>34</v>
      </c>
      <c r="O24" s="16"/>
    </row>
    <row r="25" spans="1:15" ht="17" hidden="1" x14ac:dyDescent="0.2">
      <c r="A25" s="4" t="s">
        <v>143</v>
      </c>
      <c r="B25" s="5"/>
      <c r="C25" s="4" t="s">
        <v>144</v>
      </c>
      <c r="D25" s="5"/>
      <c r="E25" s="4" t="s">
        <v>145</v>
      </c>
      <c r="F25" s="5"/>
      <c r="G25" s="27"/>
      <c r="H25" s="4" t="s">
        <v>136</v>
      </c>
      <c r="I25" s="5"/>
      <c r="J25" s="9" t="s">
        <v>146</v>
      </c>
      <c r="K25" s="17"/>
      <c r="L25" s="10"/>
      <c r="M25" s="11">
        <v>0.43</v>
      </c>
      <c r="N25" s="7" t="s">
        <v>82</v>
      </c>
      <c r="O25" s="8"/>
    </row>
    <row r="26" spans="1:15" ht="17" hidden="1" x14ac:dyDescent="0.2">
      <c r="A26" s="4" t="s">
        <v>143</v>
      </c>
      <c r="B26" s="5"/>
      <c r="C26" s="4" t="s">
        <v>144</v>
      </c>
      <c r="D26" s="5"/>
      <c r="E26" s="4" t="s">
        <v>145</v>
      </c>
      <c r="F26" s="5"/>
      <c r="G26" s="27"/>
      <c r="H26" s="4" t="s">
        <v>136</v>
      </c>
      <c r="I26" s="5"/>
      <c r="J26" s="4" t="s">
        <v>147</v>
      </c>
      <c r="K26" s="6"/>
      <c r="L26" s="5"/>
      <c r="M26" s="11">
        <v>0.14000000000000001</v>
      </c>
      <c r="N26" s="7" t="s">
        <v>82</v>
      </c>
      <c r="O26" s="16"/>
    </row>
    <row r="27" spans="1:15" ht="17" hidden="1" x14ac:dyDescent="0.2">
      <c r="A27" s="4" t="s">
        <v>143</v>
      </c>
      <c r="B27" s="5"/>
      <c r="C27" s="4" t="s">
        <v>144</v>
      </c>
      <c r="D27" s="5"/>
      <c r="E27" s="4" t="s">
        <v>145</v>
      </c>
      <c r="F27" s="5"/>
      <c r="G27" s="27"/>
      <c r="H27" s="4" t="s">
        <v>136</v>
      </c>
      <c r="I27" s="5"/>
      <c r="J27" s="4" t="s">
        <v>148</v>
      </c>
      <c r="K27" s="6"/>
      <c r="L27" s="5"/>
      <c r="M27" s="11">
        <v>0.17</v>
      </c>
      <c r="N27" s="7" t="s">
        <v>82</v>
      </c>
      <c r="O27" s="16"/>
    </row>
    <row r="28" spans="1:15" hidden="1" x14ac:dyDescent="0.2">
      <c r="A28" s="4" t="s">
        <v>149</v>
      </c>
      <c r="B28" s="5"/>
      <c r="C28" s="4" t="s">
        <v>150</v>
      </c>
      <c r="D28" s="5"/>
      <c r="E28" s="9" t="s">
        <v>151</v>
      </c>
      <c r="F28" s="10"/>
      <c r="G28" s="26"/>
      <c r="H28" s="4" t="s">
        <v>136</v>
      </c>
      <c r="I28" s="5"/>
      <c r="J28" s="19">
        <v>37382</v>
      </c>
      <c r="K28" s="20"/>
      <c r="L28" s="21"/>
      <c r="M28" s="11">
        <v>0.2</v>
      </c>
      <c r="N28" s="12">
        <v>21</v>
      </c>
      <c r="O28" s="8"/>
    </row>
    <row r="29" spans="1:15" hidden="1" x14ac:dyDescent="0.2">
      <c r="A29" s="4" t="s">
        <v>152</v>
      </c>
      <c r="B29" s="5"/>
      <c r="C29" s="4" t="s">
        <v>153</v>
      </c>
      <c r="D29" s="5"/>
      <c r="E29" s="4" t="s">
        <v>154</v>
      </c>
      <c r="F29" s="5"/>
      <c r="G29" s="27"/>
      <c r="H29" s="4" t="s">
        <v>136</v>
      </c>
      <c r="I29" s="5"/>
      <c r="J29" s="19">
        <v>12284</v>
      </c>
      <c r="K29" s="20"/>
      <c r="L29" s="21"/>
      <c r="M29" s="11">
        <v>0.28000000000000003</v>
      </c>
      <c r="N29" s="12">
        <v>27</v>
      </c>
      <c r="O29" s="16"/>
    </row>
    <row r="30" spans="1:15" ht="17" hidden="1" x14ac:dyDescent="0.2">
      <c r="A30" s="4" t="s">
        <v>155</v>
      </c>
      <c r="B30" s="5"/>
      <c r="C30" s="4" t="s">
        <v>156</v>
      </c>
      <c r="D30" s="5"/>
      <c r="E30" s="13">
        <v>1975</v>
      </c>
      <c r="F30" s="14"/>
      <c r="G30" s="28"/>
      <c r="H30" s="4" t="s">
        <v>136</v>
      </c>
      <c r="I30" s="5"/>
      <c r="J30" s="4" t="s">
        <v>157</v>
      </c>
      <c r="K30" s="6"/>
      <c r="L30" s="5"/>
      <c r="M30" s="11">
        <v>0.23</v>
      </c>
      <c r="N30" s="7" t="s">
        <v>82</v>
      </c>
      <c r="O30" s="16"/>
    </row>
    <row r="31" spans="1:15" ht="17" hidden="1" x14ac:dyDescent="0.2">
      <c r="A31" s="4" t="s">
        <v>155</v>
      </c>
      <c r="B31" s="5"/>
      <c r="C31" s="4" t="s">
        <v>156</v>
      </c>
      <c r="D31" s="5"/>
      <c r="E31" s="13">
        <v>1975</v>
      </c>
      <c r="F31" s="14"/>
      <c r="G31" s="28"/>
      <c r="H31" s="4" t="s">
        <v>136</v>
      </c>
      <c r="I31" s="5"/>
      <c r="J31" s="9" t="s">
        <v>158</v>
      </c>
      <c r="K31" s="17"/>
      <c r="L31" s="10"/>
      <c r="M31" s="11">
        <v>0.12</v>
      </c>
      <c r="N31" s="7" t="s">
        <v>82</v>
      </c>
      <c r="O31" s="8"/>
    </row>
    <row r="32" spans="1:15" ht="17" hidden="1" x14ac:dyDescent="0.2">
      <c r="A32" s="4" t="s">
        <v>159</v>
      </c>
      <c r="B32" s="5"/>
      <c r="C32" s="4" t="s">
        <v>160</v>
      </c>
      <c r="D32" s="5"/>
      <c r="E32" s="4" t="s">
        <v>161</v>
      </c>
      <c r="F32" s="5"/>
      <c r="G32" s="27"/>
      <c r="H32" s="4" t="s">
        <v>162</v>
      </c>
      <c r="I32" s="5"/>
      <c r="J32" s="9" t="s">
        <v>163</v>
      </c>
      <c r="K32" s="17"/>
      <c r="L32" s="10"/>
      <c r="M32" s="11">
        <v>0.25</v>
      </c>
      <c r="N32" s="7" t="s">
        <v>82</v>
      </c>
      <c r="O32" s="22"/>
    </row>
    <row r="33" spans="1:15" hidden="1" x14ac:dyDescent="0.2">
      <c r="A33" s="4" t="s">
        <v>164</v>
      </c>
      <c r="B33" s="5"/>
      <c r="C33" s="4" t="s">
        <v>153</v>
      </c>
      <c r="D33" s="5"/>
      <c r="E33" s="13">
        <v>1975</v>
      </c>
      <c r="F33" s="14"/>
      <c r="G33" s="28"/>
      <c r="H33" s="4" t="s">
        <v>136</v>
      </c>
      <c r="I33" s="5"/>
      <c r="J33" s="4" t="s">
        <v>165</v>
      </c>
      <c r="K33" s="6"/>
      <c r="L33" s="5"/>
      <c r="M33" s="11">
        <v>0.57999999999999996</v>
      </c>
      <c r="N33" s="12">
        <v>28</v>
      </c>
      <c r="O33" s="8"/>
    </row>
    <row r="34" spans="1:15" hidden="1" x14ac:dyDescent="0.2">
      <c r="A34" s="4" t="s">
        <v>166</v>
      </c>
      <c r="B34" s="5"/>
      <c r="C34" s="4" t="s">
        <v>153</v>
      </c>
      <c r="D34" s="5"/>
      <c r="E34" s="4" t="s">
        <v>167</v>
      </c>
      <c r="F34" s="5"/>
      <c r="G34" s="27"/>
      <c r="H34" s="4" t="s">
        <v>168</v>
      </c>
      <c r="I34" s="5"/>
      <c r="J34" s="4" t="s">
        <v>169</v>
      </c>
      <c r="K34" s="6"/>
      <c r="L34" s="5"/>
      <c r="M34" s="11">
        <v>0.38</v>
      </c>
      <c r="N34" s="12">
        <v>11</v>
      </c>
      <c r="O34" s="16"/>
    </row>
    <row r="35" spans="1:15" hidden="1" x14ac:dyDescent="0.2">
      <c r="A35" s="4" t="s">
        <v>166</v>
      </c>
      <c r="B35" s="5"/>
      <c r="C35" s="4" t="s">
        <v>153</v>
      </c>
      <c r="D35" s="5"/>
      <c r="E35" s="4" t="s">
        <v>167</v>
      </c>
      <c r="F35" s="5"/>
      <c r="G35" s="27"/>
      <c r="H35" s="4" t="s">
        <v>170</v>
      </c>
      <c r="I35" s="5"/>
      <c r="J35" s="4" t="s">
        <v>171</v>
      </c>
      <c r="K35" s="6"/>
      <c r="L35" s="5"/>
      <c r="M35" s="11">
        <v>0.52</v>
      </c>
      <c r="N35" s="12">
        <v>18</v>
      </c>
      <c r="O35" s="16"/>
    </row>
    <row r="36" spans="1:15" hidden="1" x14ac:dyDescent="0.2">
      <c r="A36" s="4" t="s">
        <v>172</v>
      </c>
      <c r="B36" s="5"/>
      <c r="C36" s="4" t="s">
        <v>153</v>
      </c>
      <c r="D36" s="5"/>
      <c r="E36" s="4" t="s">
        <v>173</v>
      </c>
      <c r="F36" s="5"/>
      <c r="G36" s="27"/>
      <c r="H36" s="4" t="s">
        <v>136</v>
      </c>
      <c r="I36" s="5"/>
      <c r="J36" s="9" t="s">
        <v>174</v>
      </c>
      <c r="K36" s="17"/>
      <c r="L36" s="10"/>
      <c r="M36" s="11">
        <v>0.24</v>
      </c>
      <c r="N36" s="12">
        <v>8</v>
      </c>
      <c r="O36" s="22"/>
    </row>
    <row r="37" spans="1:15" hidden="1" x14ac:dyDescent="0.2">
      <c r="A37" s="4" t="s">
        <v>175</v>
      </c>
      <c r="B37" s="5"/>
      <c r="C37" s="4" t="s">
        <v>176</v>
      </c>
      <c r="D37" s="5"/>
      <c r="E37" s="4" t="s">
        <v>177</v>
      </c>
      <c r="F37" s="5"/>
      <c r="G37" s="27"/>
      <c r="H37" s="4" t="s">
        <v>136</v>
      </c>
      <c r="I37" s="5"/>
      <c r="J37" s="9" t="s">
        <v>178</v>
      </c>
      <c r="K37" s="17"/>
      <c r="L37" s="10"/>
      <c r="M37" s="11">
        <v>0.27</v>
      </c>
      <c r="N37" s="12">
        <v>22</v>
      </c>
      <c r="O37" s="8"/>
    </row>
    <row r="38" spans="1:15" hidden="1" x14ac:dyDescent="0.2">
      <c r="A38" s="4" t="s">
        <v>179</v>
      </c>
      <c r="B38" s="5"/>
      <c r="C38" s="4" t="s">
        <v>180</v>
      </c>
      <c r="D38" s="5"/>
      <c r="E38" s="13">
        <v>1978</v>
      </c>
      <c r="F38" s="14"/>
      <c r="G38" s="28"/>
      <c r="H38" s="4" t="s">
        <v>136</v>
      </c>
      <c r="I38" s="5"/>
      <c r="J38" s="9" t="s">
        <v>181</v>
      </c>
      <c r="K38" s="17"/>
      <c r="L38" s="10"/>
      <c r="M38" s="11">
        <v>0.24</v>
      </c>
      <c r="N38" s="12">
        <v>11</v>
      </c>
      <c r="O38" s="8"/>
    </row>
    <row r="39" spans="1:15" hidden="1" x14ac:dyDescent="0.2">
      <c r="A39" s="4" t="s">
        <v>182</v>
      </c>
      <c r="B39" s="5"/>
      <c r="C39" s="4" t="s">
        <v>183</v>
      </c>
      <c r="D39" s="5"/>
      <c r="E39" s="4" t="s">
        <v>184</v>
      </c>
      <c r="F39" s="5"/>
      <c r="G39" s="27"/>
      <c r="H39" s="4" t="s">
        <v>136</v>
      </c>
      <c r="I39" s="5"/>
      <c r="J39" s="9" t="s">
        <v>185</v>
      </c>
      <c r="K39" s="17"/>
      <c r="L39" s="10"/>
      <c r="M39" s="11">
        <v>0.2</v>
      </c>
      <c r="N39" s="12">
        <v>15</v>
      </c>
      <c r="O39" s="8"/>
    </row>
    <row r="40" spans="1:15" hidden="1" x14ac:dyDescent="0.2">
      <c r="A40" s="4" t="s">
        <v>182</v>
      </c>
      <c r="B40" s="5"/>
      <c r="C40" s="4" t="s">
        <v>183</v>
      </c>
      <c r="D40" s="5"/>
      <c r="E40" s="4" t="s">
        <v>184</v>
      </c>
      <c r="F40" s="5"/>
      <c r="G40" s="27"/>
      <c r="H40" s="4" t="s">
        <v>136</v>
      </c>
      <c r="I40" s="5"/>
      <c r="J40" s="9" t="s">
        <v>186</v>
      </c>
      <c r="K40" s="17"/>
      <c r="L40" s="10"/>
      <c r="M40" s="11">
        <v>0.42</v>
      </c>
      <c r="N40" s="12">
        <v>27</v>
      </c>
      <c r="O40" s="8"/>
    </row>
    <row r="41" spans="1:15" ht="17" hidden="1" x14ac:dyDescent="0.2">
      <c r="A41" s="4" t="s">
        <v>187</v>
      </c>
      <c r="B41" s="5"/>
      <c r="C41" s="4" t="s">
        <v>188</v>
      </c>
      <c r="D41" s="5"/>
      <c r="E41" s="13">
        <v>1994</v>
      </c>
      <c r="F41" s="14"/>
      <c r="G41" s="28"/>
      <c r="H41" s="4" t="s">
        <v>136</v>
      </c>
      <c r="I41" s="5"/>
      <c r="J41" s="9" t="s">
        <v>189</v>
      </c>
      <c r="K41" s="17"/>
      <c r="L41" s="10"/>
      <c r="M41" s="11">
        <v>0.17</v>
      </c>
      <c r="N41" s="7" t="s">
        <v>82</v>
      </c>
      <c r="O41" s="22"/>
    </row>
    <row r="42" spans="1:15" ht="17" hidden="1" x14ac:dyDescent="0.2">
      <c r="A42" s="4" t="s">
        <v>187</v>
      </c>
      <c r="B42" s="5"/>
      <c r="C42" s="4" t="s">
        <v>188</v>
      </c>
      <c r="D42" s="5"/>
      <c r="E42" s="13">
        <v>1994</v>
      </c>
      <c r="F42" s="14"/>
      <c r="G42" s="28"/>
      <c r="H42" s="4" t="s">
        <v>136</v>
      </c>
      <c r="I42" s="5"/>
      <c r="J42" s="4" t="s">
        <v>190</v>
      </c>
      <c r="K42" s="6"/>
      <c r="L42" s="5"/>
      <c r="M42" s="11">
        <v>0.09</v>
      </c>
      <c r="N42" s="7" t="s">
        <v>82</v>
      </c>
      <c r="O42" s="16"/>
    </row>
    <row r="43" spans="1:15" hidden="1" x14ac:dyDescent="0.2">
      <c r="A43" s="4" t="s">
        <v>191</v>
      </c>
      <c r="B43" s="5"/>
      <c r="C43" s="4" t="s">
        <v>192</v>
      </c>
      <c r="D43" s="5"/>
      <c r="E43" s="4" t="s">
        <v>135</v>
      </c>
      <c r="F43" s="5"/>
      <c r="G43" s="27"/>
      <c r="H43" s="4" t="s">
        <v>193</v>
      </c>
      <c r="I43" s="5"/>
      <c r="J43" s="4" t="s">
        <v>194</v>
      </c>
      <c r="K43" s="6"/>
      <c r="L43" s="5"/>
      <c r="M43" s="11">
        <v>0.27</v>
      </c>
      <c r="N43" s="12">
        <v>18</v>
      </c>
      <c r="O43" s="22"/>
    </row>
    <row r="44" spans="1:15" hidden="1" x14ac:dyDescent="0.2">
      <c r="A44" s="4" t="s">
        <v>191</v>
      </c>
      <c r="B44" s="5"/>
      <c r="C44" s="4" t="s">
        <v>192</v>
      </c>
      <c r="D44" s="5"/>
      <c r="E44" s="4" t="s">
        <v>135</v>
      </c>
      <c r="F44" s="5"/>
      <c r="G44" s="27"/>
      <c r="H44" s="4" t="s">
        <v>193</v>
      </c>
      <c r="I44" s="5"/>
      <c r="J44" s="9" t="s">
        <v>195</v>
      </c>
      <c r="K44" s="17"/>
      <c r="L44" s="10"/>
      <c r="M44" s="11">
        <v>0.14000000000000001</v>
      </c>
      <c r="N44" s="12">
        <v>10</v>
      </c>
      <c r="O44" s="22"/>
    </row>
    <row r="45" spans="1:15" hidden="1" x14ac:dyDescent="0.2">
      <c r="A45" s="4" t="s">
        <v>152</v>
      </c>
      <c r="B45" s="5"/>
      <c r="C45" s="4" t="s">
        <v>153</v>
      </c>
      <c r="D45" s="5"/>
      <c r="E45" s="4" t="s">
        <v>196</v>
      </c>
      <c r="F45" s="5"/>
      <c r="G45" s="27"/>
      <c r="H45" s="4" t="s">
        <v>193</v>
      </c>
      <c r="I45" s="5"/>
      <c r="J45" s="19">
        <v>6863</v>
      </c>
      <c r="K45" s="20"/>
      <c r="L45" s="21"/>
      <c r="M45" s="11">
        <v>0.34</v>
      </c>
      <c r="N45" s="12">
        <v>21</v>
      </c>
      <c r="O45" s="16"/>
    </row>
    <row r="46" spans="1:15" hidden="1" x14ac:dyDescent="0.2">
      <c r="A46" s="4" t="s">
        <v>197</v>
      </c>
      <c r="B46" s="5"/>
      <c r="C46" s="4" t="s">
        <v>198</v>
      </c>
      <c r="D46" s="5"/>
      <c r="E46" s="9" t="s">
        <v>199</v>
      </c>
      <c r="F46" s="10"/>
      <c r="G46" s="26"/>
      <c r="H46" s="4" t="s">
        <v>193</v>
      </c>
      <c r="I46" s="5"/>
      <c r="J46" s="9" t="s">
        <v>200</v>
      </c>
      <c r="K46" s="17"/>
      <c r="L46" s="10"/>
      <c r="M46" s="11">
        <v>0.18</v>
      </c>
      <c r="N46" s="12">
        <v>16</v>
      </c>
      <c r="O46" s="8"/>
    </row>
    <row r="47" spans="1:15" hidden="1" x14ac:dyDescent="0.2">
      <c r="A47" s="4" t="s">
        <v>197</v>
      </c>
      <c r="B47" s="5"/>
      <c r="C47" s="4" t="s">
        <v>198</v>
      </c>
      <c r="D47" s="5"/>
      <c r="E47" s="9" t="s">
        <v>199</v>
      </c>
      <c r="F47" s="10"/>
      <c r="G47" s="26"/>
      <c r="H47" s="4" t="s">
        <v>193</v>
      </c>
      <c r="I47" s="5"/>
      <c r="J47" s="4" t="s">
        <v>201</v>
      </c>
      <c r="K47" s="6"/>
      <c r="L47" s="5"/>
      <c r="M47" s="11">
        <v>0.26</v>
      </c>
      <c r="N47" s="12">
        <v>22</v>
      </c>
      <c r="O47" s="8"/>
    </row>
    <row r="48" spans="1:15" hidden="1" x14ac:dyDescent="0.2">
      <c r="A48" s="4" t="s">
        <v>197</v>
      </c>
      <c r="B48" s="5"/>
      <c r="C48" s="4" t="s">
        <v>198</v>
      </c>
      <c r="D48" s="5"/>
      <c r="E48" s="9" t="s">
        <v>199</v>
      </c>
      <c r="F48" s="10"/>
      <c r="G48" s="26"/>
      <c r="H48" s="4" t="s">
        <v>193</v>
      </c>
      <c r="I48" s="5"/>
      <c r="J48" s="4" t="s">
        <v>202</v>
      </c>
      <c r="K48" s="6"/>
      <c r="L48" s="5"/>
      <c r="M48" s="11">
        <v>0.05</v>
      </c>
      <c r="N48" s="12">
        <v>11</v>
      </c>
      <c r="O48" s="8"/>
    </row>
    <row r="49" spans="1:15" hidden="1" x14ac:dyDescent="0.2">
      <c r="A49" s="4" t="s">
        <v>197</v>
      </c>
      <c r="B49" s="5"/>
      <c r="C49" s="4" t="s">
        <v>198</v>
      </c>
      <c r="D49" s="5"/>
      <c r="E49" s="9" t="s">
        <v>199</v>
      </c>
      <c r="F49" s="10"/>
      <c r="G49" s="26"/>
      <c r="H49" s="4" t="s">
        <v>193</v>
      </c>
      <c r="I49" s="5"/>
      <c r="J49" s="9" t="s">
        <v>203</v>
      </c>
      <c r="K49" s="17"/>
      <c r="L49" s="10"/>
      <c r="M49" s="11">
        <v>0.15</v>
      </c>
      <c r="N49" s="12">
        <v>30</v>
      </c>
      <c r="O49" s="8"/>
    </row>
    <row r="50" spans="1:15" hidden="1" x14ac:dyDescent="0.2">
      <c r="A50" s="4" t="s">
        <v>204</v>
      </c>
      <c r="B50" s="5"/>
      <c r="C50" s="4" t="s">
        <v>205</v>
      </c>
      <c r="D50" s="5"/>
      <c r="E50" s="4" t="s">
        <v>206</v>
      </c>
      <c r="F50" s="5"/>
      <c r="G50" s="27"/>
      <c r="H50" s="4" t="s">
        <v>193</v>
      </c>
      <c r="I50" s="5"/>
      <c r="J50" s="9" t="s">
        <v>207</v>
      </c>
      <c r="K50" s="17"/>
      <c r="L50" s="10"/>
      <c r="M50" s="11">
        <v>0.22</v>
      </c>
      <c r="N50" s="12">
        <v>18</v>
      </c>
      <c r="O50" s="8"/>
    </row>
    <row r="51" spans="1:15" hidden="1" x14ac:dyDescent="0.2">
      <c r="A51" s="4" t="s">
        <v>204</v>
      </c>
      <c r="B51" s="5"/>
      <c r="C51" s="4" t="s">
        <v>205</v>
      </c>
      <c r="D51" s="5"/>
      <c r="E51" s="4" t="s">
        <v>208</v>
      </c>
      <c r="F51" s="5"/>
      <c r="G51" s="27"/>
      <c r="H51" s="4" t="s">
        <v>193</v>
      </c>
      <c r="I51" s="5"/>
      <c r="J51" s="4" t="s">
        <v>209</v>
      </c>
      <c r="K51" s="6"/>
      <c r="L51" s="5"/>
      <c r="M51" s="11">
        <v>0.53</v>
      </c>
      <c r="N51" s="12">
        <v>30</v>
      </c>
      <c r="O51" s="8"/>
    </row>
    <row r="52" spans="1:15" hidden="1" x14ac:dyDescent="0.2">
      <c r="A52" s="4" t="s">
        <v>182</v>
      </c>
      <c r="B52" s="5"/>
      <c r="C52" s="4" t="s">
        <v>183</v>
      </c>
      <c r="D52" s="5"/>
      <c r="E52" s="4" t="s">
        <v>184</v>
      </c>
      <c r="F52" s="5"/>
      <c r="G52" s="27"/>
      <c r="H52" s="4" t="s">
        <v>193</v>
      </c>
      <c r="I52" s="5"/>
      <c r="J52" s="9" t="s">
        <v>210</v>
      </c>
      <c r="K52" s="17"/>
      <c r="L52" s="10"/>
      <c r="M52" s="11">
        <v>0.44</v>
      </c>
      <c r="N52" s="12">
        <v>23</v>
      </c>
      <c r="O52" s="8"/>
    </row>
    <row r="53" spans="1:15" hidden="1" x14ac:dyDescent="0.2">
      <c r="A53" s="4" t="s">
        <v>182</v>
      </c>
      <c r="B53" s="5"/>
      <c r="C53" s="4" t="s">
        <v>183</v>
      </c>
      <c r="D53" s="5"/>
      <c r="E53" s="4" t="s">
        <v>184</v>
      </c>
      <c r="F53" s="5"/>
      <c r="G53" s="27"/>
      <c r="H53" s="4" t="s">
        <v>193</v>
      </c>
      <c r="I53" s="5"/>
      <c r="J53" s="9" t="s">
        <v>211</v>
      </c>
      <c r="K53" s="17"/>
      <c r="L53" s="10"/>
      <c r="M53" s="11">
        <v>0.23</v>
      </c>
      <c r="N53" s="12">
        <v>14</v>
      </c>
      <c r="O53" s="8"/>
    </row>
    <row r="54" spans="1:15" ht="17" hidden="1" x14ac:dyDescent="0.2">
      <c r="A54" s="4" t="s">
        <v>187</v>
      </c>
      <c r="B54" s="5"/>
      <c r="C54" s="4" t="s">
        <v>188</v>
      </c>
      <c r="D54" s="5"/>
      <c r="E54" s="13">
        <v>1994</v>
      </c>
      <c r="F54" s="14"/>
      <c r="G54" s="28"/>
      <c r="H54" s="4" t="s">
        <v>193</v>
      </c>
      <c r="I54" s="5"/>
      <c r="J54" s="9" t="s">
        <v>212</v>
      </c>
      <c r="K54" s="17"/>
      <c r="L54" s="10"/>
      <c r="M54" s="11">
        <v>0.19</v>
      </c>
      <c r="N54" s="7" t="s">
        <v>82</v>
      </c>
      <c r="O54" s="22"/>
    </row>
    <row r="55" spans="1:15" ht="17" hidden="1" x14ac:dyDescent="0.2">
      <c r="A55" s="4" t="s">
        <v>187</v>
      </c>
      <c r="B55" s="5"/>
      <c r="C55" s="4" t="s">
        <v>188</v>
      </c>
      <c r="D55" s="5"/>
      <c r="E55" s="13">
        <v>1994</v>
      </c>
      <c r="F55" s="14"/>
      <c r="G55" s="28"/>
      <c r="H55" s="4" t="s">
        <v>193</v>
      </c>
      <c r="I55" s="5"/>
      <c r="J55" s="4" t="s">
        <v>213</v>
      </c>
      <c r="K55" s="6"/>
      <c r="L55" s="5"/>
      <c r="M55" s="11">
        <v>0.2</v>
      </c>
      <c r="N55" s="7" t="s">
        <v>82</v>
      </c>
      <c r="O55" s="16"/>
    </row>
    <row r="56" spans="1:15" ht="17" hidden="1" x14ac:dyDescent="0.2">
      <c r="A56" s="4" t="s">
        <v>187</v>
      </c>
      <c r="B56" s="5"/>
      <c r="C56" s="4" t="s">
        <v>188</v>
      </c>
      <c r="D56" s="5"/>
      <c r="E56" s="13">
        <v>1994</v>
      </c>
      <c r="F56" s="14"/>
      <c r="G56" s="28"/>
      <c r="H56" s="4" t="s">
        <v>214</v>
      </c>
      <c r="I56" s="5"/>
      <c r="J56" s="9" t="s">
        <v>215</v>
      </c>
      <c r="K56" s="17"/>
      <c r="L56" s="10"/>
      <c r="M56" s="7" t="s">
        <v>82</v>
      </c>
      <c r="N56" s="12">
        <v>7</v>
      </c>
      <c r="O56" s="8"/>
    </row>
    <row r="57" spans="1:15" hidden="1" x14ac:dyDescent="0.2">
      <c r="A57" s="9" t="s">
        <v>216</v>
      </c>
      <c r="B57" s="10"/>
      <c r="C57" s="4" t="s">
        <v>217</v>
      </c>
      <c r="D57" s="5"/>
      <c r="E57" s="4" t="s">
        <v>218</v>
      </c>
      <c r="F57" s="5"/>
      <c r="G57" s="27"/>
      <c r="H57" s="4" t="s">
        <v>219</v>
      </c>
      <c r="I57" s="5"/>
      <c r="J57" s="13">
        <v>97</v>
      </c>
      <c r="K57" s="15"/>
      <c r="L57" s="14"/>
      <c r="M57" s="11">
        <v>0.23</v>
      </c>
      <c r="N57" s="12">
        <v>19</v>
      </c>
      <c r="O57" s="16"/>
    </row>
    <row r="58" spans="1:15" ht="17" hidden="1" x14ac:dyDescent="0.2">
      <c r="A58" s="9" t="s">
        <v>216</v>
      </c>
      <c r="B58" s="10"/>
      <c r="C58" s="4" t="s">
        <v>220</v>
      </c>
      <c r="D58" s="5"/>
      <c r="E58" s="4" t="s">
        <v>221</v>
      </c>
      <c r="F58" s="5"/>
      <c r="G58" s="27"/>
      <c r="H58" s="4" t="s">
        <v>219</v>
      </c>
      <c r="I58" s="5"/>
      <c r="J58" s="13">
        <v>387</v>
      </c>
      <c r="K58" s="15"/>
      <c r="L58" s="14"/>
      <c r="M58" s="11">
        <v>0.11</v>
      </c>
      <c r="N58" s="7" t="s">
        <v>82</v>
      </c>
      <c r="O58" s="16"/>
    </row>
    <row r="59" spans="1:15" ht="18" hidden="1" customHeight="1" x14ac:dyDescent="0.2">
      <c r="A59" s="4" t="s">
        <v>222</v>
      </c>
      <c r="B59" s="5"/>
      <c r="C59" s="4" t="s">
        <v>223</v>
      </c>
      <c r="D59" s="5"/>
      <c r="E59" s="13">
        <v>1997</v>
      </c>
      <c r="F59" s="14"/>
      <c r="G59" s="28"/>
      <c r="H59" s="4" t="s">
        <v>219</v>
      </c>
      <c r="I59" s="5"/>
      <c r="J59" s="4" t="s">
        <v>82</v>
      </c>
      <c r="K59" s="6"/>
      <c r="L59" s="5"/>
      <c r="M59" s="7" t="s">
        <v>82</v>
      </c>
      <c r="N59" s="18" t="s">
        <v>224</v>
      </c>
      <c r="O59" s="22"/>
    </row>
    <row r="60" spans="1:15" ht="18" hidden="1" customHeight="1" x14ac:dyDescent="0.2">
      <c r="A60" s="4" t="s">
        <v>225</v>
      </c>
      <c r="B60" s="5"/>
      <c r="C60" s="4" t="s">
        <v>226</v>
      </c>
      <c r="D60" s="5"/>
      <c r="E60" s="9" t="s">
        <v>227</v>
      </c>
      <c r="F60" s="10"/>
      <c r="G60" s="26"/>
      <c r="H60" s="4" t="s">
        <v>219</v>
      </c>
      <c r="I60" s="5"/>
      <c r="J60" s="13">
        <v>164</v>
      </c>
      <c r="K60" s="15"/>
      <c r="L60" s="14"/>
      <c r="M60" s="11">
        <v>0.09</v>
      </c>
      <c r="N60" s="18" t="s">
        <v>228</v>
      </c>
      <c r="O60" s="8"/>
    </row>
    <row r="61" spans="1:15" ht="18" hidden="1" customHeight="1" x14ac:dyDescent="0.2">
      <c r="A61" s="4" t="s">
        <v>225</v>
      </c>
      <c r="B61" s="5"/>
      <c r="C61" s="4" t="s">
        <v>229</v>
      </c>
      <c r="D61" s="5"/>
      <c r="E61" s="9" t="s">
        <v>227</v>
      </c>
      <c r="F61" s="10"/>
      <c r="G61" s="26"/>
      <c r="H61" s="4" t="s">
        <v>219</v>
      </c>
      <c r="I61" s="5"/>
      <c r="J61" s="13">
        <v>130</v>
      </c>
      <c r="K61" s="15"/>
      <c r="L61" s="14"/>
      <c r="M61" s="11">
        <v>0.18</v>
      </c>
      <c r="N61" s="18" t="s">
        <v>230</v>
      </c>
      <c r="O61" s="8"/>
    </row>
    <row r="62" spans="1:15" ht="18" hidden="1" customHeight="1" x14ac:dyDescent="0.2">
      <c r="A62" s="4" t="s">
        <v>225</v>
      </c>
      <c r="B62" s="5"/>
      <c r="C62" s="4" t="s">
        <v>231</v>
      </c>
      <c r="D62" s="5"/>
      <c r="E62" s="9" t="s">
        <v>227</v>
      </c>
      <c r="F62" s="10"/>
      <c r="G62" s="26"/>
      <c r="H62" s="4" t="s">
        <v>219</v>
      </c>
      <c r="I62" s="5"/>
      <c r="J62" s="13">
        <v>176</v>
      </c>
      <c r="K62" s="15"/>
      <c r="L62" s="14"/>
      <c r="M62" s="11">
        <v>0.1</v>
      </c>
      <c r="N62" s="18" t="s">
        <v>232</v>
      </c>
      <c r="O62" s="8"/>
    </row>
    <row r="63" spans="1:15" ht="18" hidden="1" customHeight="1" x14ac:dyDescent="0.2">
      <c r="A63" s="4" t="s">
        <v>225</v>
      </c>
      <c r="B63" s="5"/>
      <c r="C63" s="4" t="s">
        <v>233</v>
      </c>
      <c r="D63" s="5"/>
      <c r="E63" s="9" t="s">
        <v>227</v>
      </c>
      <c r="F63" s="10"/>
      <c r="G63" s="26"/>
      <c r="H63" s="4" t="s">
        <v>219</v>
      </c>
      <c r="I63" s="5"/>
      <c r="J63" s="19">
        <v>1782</v>
      </c>
      <c r="K63" s="20"/>
      <c r="L63" s="21"/>
      <c r="M63" s="11">
        <v>0.03</v>
      </c>
      <c r="N63" s="18" t="s">
        <v>234</v>
      </c>
      <c r="O63" s="8"/>
    </row>
    <row r="64" spans="1:15" ht="18" hidden="1" customHeight="1" x14ac:dyDescent="0.2">
      <c r="A64" s="4" t="s">
        <v>225</v>
      </c>
      <c r="B64" s="5"/>
      <c r="C64" s="4" t="s">
        <v>235</v>
      </c>
      <c r="D64" s="5"/>
      <c r="E64" s="9" t="s">
        <v>227</v>
      </c>
      <c r="F64" s="10"/>
      <c r="G64" s="26"/>
      <c r="H64" s="4" t="s">
        <v>219</v>
      </c>
      <c r="I64" s="5"/>
      <c r="J64" s="13">
        <v>305</v>
      </c>
      <c r="K64" s="15"/>
      <c r="L64" s="14"/>
      <c r="M64" s="11">
        <v>0.08</v>
      </c>
      <c r="N64" s="18" t="s">
        <v>228</v>
      </c>
      <c r="O64" s="8"/>
    </row>
    <row r="65" spans="1:15" ht="18" hidden="1" customHeight="1" x14ac:dyDescent="0.2">
      <c r="A65" s="4" t="s">
        <v>225</v>
      </c>
      <c r="B65" s="5"/>
      <c r="C65" s="4" t="s">
        <v>236</v>
      </c>
      <c r="D65" s="5"/>
      <c r="E65" s="9" t="s">
        <v>227</v>
      </c>
      <c r="F65" s="10"/>
      <c r="G65" s="26"/>
      <c r="H65" s="4" t="s">
        <v>219</v>
      </c>
      <c r="I65" s="5"/>
      <c r="J65" s="13">
        <v>232</v>
      </c>
      <c r="K65" s="15"/>
      <c r="L65" s="14"/>
      <c r="M65" s="11">
        <v>0.08</v>
      </c>
      <c r="N65" s="18" t="s">
        <v>232</v>
      </c>
      <c r="O65" s="8"/>
    </row>
    <row r="66" spans="1:15" ht="18" hidden="1" customHeight="1" x14ac:dyDescent="0.2">
      <c r="A66" s="4" t="s">
        <v>237</v>
      </c>
      <c r="B66" s="5"/>
      <c r="C66" s="4" t="s">
        <v>238</v>
      </c>
      <c r="D66" s="5"/>
      <c r="E66" s="4" t="s">
        <v>96</v>
      </c>
      <c r="F66" s="5"/>
      <c r="G66" s="27"/>
      <c r="H66" s="4" t="s">
        <v>219</v>
      </c>
      <c r="I66" s="5"/>
      <c r="J66" s="4" t="s">
        <v>239</v>
      </c>
      <c r="K66" s="6"/>
      <c r="L66" s="5"/>
      <c r="M66" s="11">
        <v>0.13</v>
      </c>
      <c r="N66" s="12">
        <v>12</v>
      </c>
      <c r="O66" s="16"/>
    </row>
    <row r="67" spans="1:15" ht="18" hidden="1" customHeight="1" x14ac:dyDescent="0.2">
      <c r="A67" s="4" t="s">
        <v>240</v>
      </c>
      <c r="B67" s="5"/>
      <c r="C67" s="4" t="s">
        <v>238</v>
      </c>
      <c r="D67" s="5"/>
      <c r="E67" s="4" t="s">
        <v>96</v>
      </c>
      <c r="F67" s="5"/>
      <c r="G67" s="27"/>
      <c r="H67" s="4" t="s">
        <v>219</v>
      </c>
      <c r="I67" s="5"/>
      <c r="J67" s="9" t="s">
        <v>241</v>
      </c>
      <c r="K67" s="17"/>
      <c r="L67" s="10"/>
      <c r="M67" s="11">
        <v>0.23</v>
      </c>
      <c r="N67" s="12">
        <v>11</v>
      </c>
      <c r="O67" s="8"/>
    </row>
    <row r="68" spans="1:15" ht="18" hidden="1" customHeight="1" x14ac:dyDescent="0.2">
      <c r="A68" s="4" t="s">
        <v>240</v>
      </c>
      <c r="B68" s="5"/>
      <c r="C68" s="4" t="s">
        <v>238</v>
      </c>
      <c r="D68" s="5"/>
      <c r="E68" s="4" t="s">
        <v>96</v>
      </c>
      <c r="F68" s="5"/>
      <c r="G68" s="27"/>
      <c r="H68" s="4" t="s">
        <v>219</v>
      </c>
      <c r="I68" s="5"/>
      <c r="J68" s="9" t="s">
        <v>242</v>
      </c>
      <c r="K68" s="17"/>
      <c r="L68" s="10"/>
      <c r="M68" s="11">
        <v>0.43</v>
      </c>
      <c r="N68" s="12">
        <v>17</v>
      </c>
      <c r="O68" s="8"/>
    </row>
    <row r="69" spans="1:15" ht="18" hidden="1" customHeight="1" x14ac:dyDescent="0.2">
      <c r="A69" s="4" t="s">
        <v>243</v>
      </c>
      <c r="B69" s="5"/>
      <c r="C69" s="4" t="s">
        <v>244</v>
      </c>
      <c r="D69" s="5"/>
      <c r="E69" s="4" t="s">
        <v>245</v>
      </c>
      <c r="F69" s="5"/>
      <c r="G69" s="27"/>
      <c r="H69" s="4" t="s">
        <v>219</v>
      </c>
      <c r="I69" s="5"/>
      <c r="J69" s="13">
        <v>28</v>
      </c>
      <c r="K69" s="15"/>
      <c r="L69" s="14"/>
      <c r="M69" s="11">
        <v>0.43</v>
      </c>
      <c r="N69" s="12">
        <v>48</v>
      </c>
      <c r="O69" s="16"/>
    </row>
    <row r="70" spans="1:15" ht="18" hidden="1" customHeight="1" x14ac:dyDescent="0.2">
      <c r="A70" s="9" t="s">
        <v>246</v>
      </c>
      <c r="B70" s="10"/>
      <c r="C70" s="4" t="s">
        <v>247</v>
      </c>
      <c r="D70" s="5"/>
      <c r="E70" s="4" t="s">
        <v>248</v>
      </c>
      <c r="F70" s="5"/>
      <c r="G70" s="27"/>
      <c r="H70" s="4" t="s">
        <v>219</v>
      </c>
      <c r="I70" s="5"/>
      <c r="J70" s="9" t="s">
        <v>249</v>
      </c>
      <c r="K70" s="17"/>
      <c r="L70" s="10"/>
      <c r="M70" s="11">
        <v>0.11</v>
      </c>
      <c r="N70" s="12">
        <v>13</v>
      </c>
      <c r="O70" s="22"/>
    </row>
    <row r="71" spans="1:15" ht="18" hidden="1" customHeight="1" x14ac:dyDescent="0.2">
      <c r="A71" s="4" t="s">
        <v>250</v>
      </c>
      <c r="B71" s="5"/>
      <c r="C71" s="4" t="s">
        <v>251</v>
      </c>
      <c r="D71" s="5"/>
      <c r="E71" s="4" t="s">
        <v>92</v>
      </c>
      <c r="F71" s="5"/>
      <c r="G71" s="27"/>
      <c r="H71" s="4" t="s">
        <v>219</v>
      </c>
      <c r="I71" s="5"/>
      <c r="J71" s="4" t="s">
        <v>252</v>
      </c>
      <c r="K71" s="6"/>
      <c r="L71" s="5"/>
      <c r="M71" s="11">
        <v>0.11</v>
      </c>
      <c r="N71" s="12">
        <v>5</v>
      </c>
      <c r="O71" s="8"/>
    </row>
    <row r="72" spans="1:15" ht="18" hidden="1" customHeight="1" x14ac:dyDescent="0.2">
      <c r="A72" s="4" t="s">
        <v>253</v>
      </c>
      <c r="B72" s="5"/>
      <c r="C72" s="4" t="s">
        <v>254</v>
      </c>
      <c r="D72" s="5"/>
      <c r="E72" s="13">
        <v>2001</v>
      </c>
      <c r="F72" s="14"/>
      <c r="G72" s="28"/>
      <c r="H72" s="4" t="s">
        <v>219</v>
      </c>
      <c r="I72" s="5"/>
      <c r="J72" s="4" t="s">
        <v>255</v>
      </c>
      <c r="K72" s="6"/>
      <c r="L72" s="5"/>
      <c r="M72" s="11">
        <v>0.1</v>
      </c>
      <c r="N72" s="12">
        <v>9</v>
      </c>
      <c r="O72" s="16"/>
    </row>
    <row r="73" spans="1:15" ht="18" hidden="1" customHeight="1" x14ac:dyDescent="0.2">
      <c r="A73" s="4" t="s">
        <v>253</v>
      </c>
      <c r="B73" s="5"/>
      <c r="C73" s="4" t="s">
        <v>254</v>
      </c>
      <c r="D73" s="5"/>
      <c r="E73" s="13">
        <v>2001</v>
      </c>
      <c r="F73" s="14"/>
      <c r="G73" s="28"/>
      <c r="H73" s="4" t="s">
        <v>219</v>
      </c>
      <c r="I73" s="5"/>
      <c r="J73" s="4" t="s">
        <v>256</v>
      </c>
      <c r="K73" s="6"/>
      <c r="L73" s="5"/>
      <c r="M73" s="11">
        <v>7.0000000000000007E-2</v>
      </c>
      <c r="N73" s="12">
        <v>7</v>
      </c>
      <c r="O73" s="16"/>
    </row>
    <row r="74" spans="1:15" ht="18" hidden="1" customHeight="1" x14ac:dyDescent="0.2">
      <c r="A74" s="4" t="s">
        <v>253</v>
      </c>
      <c r="B74" s="5"/>
      <c r="C74" s="4" t="s">
        <v>254</v>
      </c>
      <c r="D74" s="5"/>
      <c r="E74" s="13">
        <v>2001</v>
      </c>
      <c r="F74" s="14"/>
      <c r="G74" s="28"/>
      <c r="H74" s="4" t="s">
        <v>219</v>
      </c>
      <c r="I74" s="5"/>
      <c r="J74" s="4" t="s">
        <v>257</v>
      </c>
      <c r="K74" s="6"/>
      <c r="L74" s="5"/>
      <c r="M74" s="11">
        <v>0.12</v>
      </c>
      <c r="N74" s="12">
        <v>10</v>
      </c>
      <c r="O74" s="16"/>
    </row>
    <row r="75" spans="1:15" ht="18" hidden="1" customHeight="1" x14ac:dyDescent="0.2">
      <c r="A75" s="4" t="s">
        <v>253</v>
      </c>
      <c r="B75" s="5"/>
      <c r="C75" s="4" t="s">
        <v>254</v>
      </c>
      <c r="D75" s="5"/>
      <c r="E75" s="13">
        <v>2001</v>
      </c>
      <c r="F75" s="14"/>
      <c r="G75" s="28"/>
      <c r="H75" s="4" t="s">
        <v>219</v>
      </c>
      <c r="I75" s="5"/>
      <c r="J75" s="9" t="s">
        <v>258</v>
      </c>
      <c r="K75" s="17"/>
      <c r="L75" s="10"/>
      <c r="M75" s="11">
        <v>0.08</v>
      </c>
      <c r="N75" s="12">
        <v>8</v>
      </c>
      <c r="O75" s="8"/>
    </row>
    <row r="76" spans="1:15" ht="18" hidden="1" customHeight="1" x14ac:dyDescent="0.2">
      <c r="A76" s="4" t="s">
        <v>253</v>
      </c>
      <c r="B76" s="5"/>
      <c r="C76" s="4" t="s">
        <v>254</v>
      </c>
      <c r="D76" s="5"/>
      <c r="E76" s="13">
        <v>2001</v>
      </c>
      <c r="F76" s="14"/>
      <c r="G76" s="28"/>
      <c r="H76" s="4" t="s">
        <v>219</v>
      </c>
      <c r="I76" s="5"/>
      <c r="J76" s="9" t="s">
        <v>259</v>
      </c>
      <c r="K76" s="17"/>
      <c r="L76" s="10"/>
      <c r="M76" s="11">
        <v>0.1</v>
      </c>
      <c r="N76" s="12">
        <v>8</v>
      </c>
      <c r="O76" s="8"/>
    </row>
    <row r="77" spans="1:15" ht="18" hidden="1" customHeight="1" x14ac:dyDescent="0.2">
      <c r="A77" s="4" t="s">
        <v>260</v>
      </c>
      <c r="B77" s="5"/>
      <c r="C77" s="4" t="s">
        <v>261</v>
      </c>
      <c r="D77" s="5"/>
      <c r="E77" s="4" t="s">
        <v>262</v>
      </c>
      <c r="F77" s="5"/>
      <c r="G77" s="27"/>
      <c r="H77" s="4" t="s">
        <v>219</v>
      </c>
      <c r="I77" s="5"/>
      <c r="J77" s="4" t="s">
        <v>263</v>
      </c>
      <c r="K77" s="6"/>
      <c r="L77" s="5"/>
      <c r="M77" s="11">
        <v>0.15</v>
      </c>
      <c r="N77" s="12">
        <v>9</v>
      </c>
      <c r="O77" s="8"/>
    </row>
    <row r="78" spans="1:15" ht="18" hidden="1" customHeight="1" x14ac:dyDescent="0.2">
      <c r="A78" s="4" t="s">
        <v>264</v>
      </c>
      <c r="B78" s="5"/>
      <c r="C78" s="4" t="s">
        <v>265</v>
      </c>
      <c r="D78" s="5"/>
      <c r="E78" s="4" t="s">
        <v>92</v>
      </c>
      <c r="F78" s="5"/>
      <c r="G78" s="27"/>
      <c r="H78" s="4" t="s">
        <v>219</v>
      </c>
      <c r="I78" s="5"/>
      <c r="J78" s="4" t="s">
        <v>266</v>
      </c>
      <c r="K78" s="6"/>
      <c r="L78" s="5"/>
      <c r="M78" s="11">
        <v>0.13</v>
      </c>
      <c r="N78" s="7" t="s">
        <v>82</v>
      </c>
      <c r="O78" s="16"/>
    </row>
    <row r="79" spans="1:15" ht="18" hidden="1" customHeight="1" x14ac:dyDescent="0.2">
      <c r="A79" s="4" t="s">
        <v>264</v>
      </c>
      <c r="B79" s="5"/>
      <c r="C79" s="4" t="s">
        <v>265</v>
      </c>
      <c r="D79" s="5"/>
      <c r="E79" s="4" t="s">
        <v>92</v>
      </c>
      <c r="F79" s="5"/>
      <c r="G79" s="27"/>
      <c r="H79" s="4" t="s">
        <v>219</v>
      </c>
      <c r="I79" s="5"/>
      <c r="J79" s="4" t="s">
        <v>267</v>
      </c>
      <c r="K79" s="6"/>
      <c r="L79" s="5"/>
      <c r="M79" s="11">
        <v>0.67</v>
      </c>
      <c r="N79" s="12">
        <v>11</v>
      </c>
      <c r="O79" s="22"/>
    </row>
    <row r="80" spans="1:15" ht="18" hidden="1" customHeight="1" x14ac:dyDescent="0.2">
      <c r="A80" s="4" t="s">
        <v>264</v>
      </c>
      <c r="B80" s="5"/>
      <c r="C80" s="4" t="s">
        <v>265</v>
      </c>
      <c r="D80" s="5"/>
      <c r="E80" s="4" t="s">
        <v>92</v>
      </c>
      <c r="F80" s="5"/>
      <c r="G80" s="27"/>
      <c r="H80" s="4" t="s">
        <v>219</v>
      </c>
      <c r="I80" s="5"/>
      <c r="J80" s="9" t="s">
        <v>268</v>
      </c>
      <c r="K80" s="17"/>
      <c r="L80" s="10"/>
      <c r="M80" s="11">
        <v>0.35</v>
      </c>
      <c r="N80" s="12">
        <v>16</v>
      </c>
      <c r="O80" s="22"/>
    </row>
    <row r="81" spans="1:15" ht="18" hidden="1" customHeight="1" x14ac:dyDescent="0.2">
      <c r="A81" s="9" t="s">
        <v>269</v>
      </c>
      <c r="B81" s="10"/>
      <c r="C81" s="4" t="s">
        <v>270</v>
      </c>
      <c r="D81" s="5"/>
      <c r="E81" s="4" t="s">
        <v>271</v>
      </c>
      <c r="F81" s="5"/>
      <c r="G81" s="27"/>
      <c r="H81" s="4" t="s">
        <v>219</v>
      </c>
      <c r="I81" s="5"/>
      <c r="J81" s="13">
        <v>225</v>
      </c>
      <c r="K81" s="15"/>
      <c r="L81" s="14"/>
      <c r="M81" s="11">
        <v>0.34</v>
      </c>
      <c r="N81" s="12">
        <v>29</v>
      </c>
      <c r="O81" s="8"/>
    </row>
    <row r="82" spans="1:15" ht="18" hidden="1" customHeight="1" x14ac:dyDescent="0.2">
      <c r="A82" s="9" t="s">
        <v>272</v>
      </c>
      <c r="B82" s="10"/>
      <c r="C82" s="4" t="s">
        <v>273</v>
      </c>
      <c r="D82" s="5"/>
      <c r="E82" s="4" t="s">
        <v>274</v>
      </c>
      <c r="F82" s="5"/>
      <c r="G82" s="27"/>
      <c r="H82" s="4" t="s">
        <v>219</v>
      </c>
      <c r="I82" s="5"/>
      <c r="J82" s="9" t="s">
        <v>275</v>
      </c>
      <c r="K82" s="17"/>
      <c r="L82" s="10"/>
      <c r="M82" s="11">
        <v>0.12</v>
      </c>
      <c r="N82" s="7" t="s">
        <v>276</v>
      </c>
      <c r="O82" s="8"/>
    </row>
    <row r="83" spans="1:15" ht="18" hidden="1" customHeight="1" x14ac:dyDescent="0.2">
      <c r="A83" s="4" t="s">
        <v>277</v>
      </c>
      <c r="B83" s="5"/>
      <c r="C83" s="4" t="s">
        <v>278</v>
      </c>
      <c r="D83" s="5"/>
      <c r="E83" s="4" t="s">
        <v>135</v>
      </c>
      <c r="F83" s="5"/>
      <c r="G83" s="27"/>
      <c r="H83" s="4" t="s">
        <v>219</v>
      </c>
      <c r="I83" s="5"/>
      <c r="J83" s="13">
        <v>138</v>
      </c>
      <c r="K83" s="15"/>
      <c r="L83" s="14"/>
      <c r="M83" s="11">
        <v>0.28000000000000003</v>
      </c>
      <c r="N83" s="7" t="s">
        <v>82</v>
      </c>
      <c r="O83" s="16"/>
    </row>
    <row r="84" spans="1:15" ht="18" hidden="1" customHeight="1" x14ac:dyDescent="0.2">
      <c r="A84" s="4" t="s">
        <v>279</v>
      </c>
      <c r="B84" s="5"/>
      <c r="C84" s="4" t="s">
        <v>280</v>
      </c>
      <c r="D84" s="5"/>
      <c r="E84" s="4" t="s">
        <v>248</v>
      </c>
      <c r="F84" s="5"/>
      <c r="G84" s="27"/>
      <c r="H84" s="4" t="s">
        <v>219</v>
      </c>
      <c r="I84" s="5"/>
      <c r="J84" s="4" t="s">
        <v>281</v>
      </c>
      <c r="K84" s="6"/>
      <c r="L84" s="5"/>
      <c r="M84" s="11">
        <v>0.1</v>
      </c>
      <c r="N84" s="12">
        <v>8</v>
      </c>
      <c r="O84" s="8"/>
    </row>
    <row r="85" spans="1:15" ht="18" hidden="1" customHeight="1" x14ac:dyDescent="0.2">
      <c r="A85" s="4" t="s">
        <v>282</v>
      </c>
      <c r="B85" s="5"/>
      <c r="C85" s="4" t="s">
        <v>283</v>
      </c>
      <c r="D85" s="5"/>
      <c r="E85" s="4" t="s">
        <v>284</v>
      </c>
      <c r="F85" s="5"/>
      <c r="G85" s="27"/>
      <c r="H85" s="4" t="s">
        <v>219</v>
      </c>
      <c r="I85" s="5"/>
      <c r="J85" s="4" t="s">
        <v>285</v>
      </c>
      <c r="K85" s="6"/>
      <c r="L85" s="5"/>
      <c r="M85" s="11">
        <v>0.22</v>
      </c>
      <c r="N85" s="7" t="s">
        <v>82</v>
      </c>
      <c r="O85" s="8"/>
    </row>
    <row r="86" spans="1:15" ht="18" hidden="1" customHeight="1" x14ac:dyDescent="0.2">
      <c r="A86" s="4" t="s">
        <v>286</v>
      </c>
      <c r="B86" s="5"/>
      <c r="C86" s="4" t="s">
        <v>287</v>
      </c>
      <c r="D86" s="5"/>
      <c r="E86" s="4" t="s">
        <v>288</v>
      </c>
      <c r="F86" s="5"/>
      <c r="G86" s="27"/>
      <c r="H86" s="4" t="s">
        <v>219</v>
      </c>
      <c r="I86" s="5"/>
      <c r="J86" s="4" t="s">
        <v>289</v>
      </c>
      <c r="K86" s="6"/>
      <c r="L86" s="5"/>
      <c r="M86" s="11">
        <v>0.13</v>
      </c>
      <c r="N86" s="12">
        <v>4</v>
      </c>
      <c r="O86" s="8"/>
    </row>
    <row r="87" spans="1:15" ht="18" hidden="1" customHeight="1" x14ac:dyDescent="0.2">
      <c r="A87" s="4" t="s">
        <v>290</v>
      </c>
      <c r="B87" s="5"/>
      <c r="C87" s="4" t="s">
        <v>291</v>
      </c>
      <c r="D87" s="5"/>
      <c r="E87" s="4" t="s">
        <v>292</v>
      </c>
      <c r="F87" s="5"/>
      <c r="G87" s="27"/>
      <c r="H87" s="4" t="s">
        <v>219</v>
      </c>
      <c r="I87" s="5"/>
      <c r="J87" s="9" t="s">
        <v>293</v>
      </c>
      <c r="K87" s="17"/>
      <c r="L87" s="10"/>
      <c r="M87" s="11">
        <v>0.14000000000000001</v>
      </c>
      <c r="N87" s="12">
        <v>5</v>
      </c>
      <c r="O87" s="22"/>
    </row>
    <row r="88" spans="1:15" ht="18" hidden="1" customHeight="1" x14ac:dyDescent="0.2">
      <c r="A88" s="4" t="s">
        <v>294</v>
      </c>
      <c r="B88" s="5"/>
      <c r="C88" s="4" t="s">
        <v>291</v>
      </c>
      <c r="D88" s="5"/>
      <c r="E88" s="4" t="s">
        <v>295</v>
      </c>
      <c r="F88" s="5"/>
      <c r="G88" s="27"/>
      <c r="H88" s="4" t="s">
        <v>219</v>
      </c>
      <c r="I88" s="5"/>
      <c r="J88" s="13">
        <v>5</v>
      </c>
      <c r="K88" s="15"/>
      <c r="L88" s="14"/>
      <c r="M88" s="11">
        <v>0.2</v>
      </c>
      <c r="N88" s="12">
        <v>13</v>
      </c>
      <c r="O88" s="16"/>
    </row>
    <row r="89" spans="1:15" ht="18" hidden="1" customHeight="1" x14ac:dyDescent="0.2">
      <c r="A89" s="4" t="s">
        <v>296</v>
      </c>
      <c r="B89" s="5"/>
      <c r="C89" s="4" t="s">
        <v>297</v>
      </c>
      <c r="D89" s="5"/>
      <c r="E89" s="4" t="s">
        <v>298</v>
      </c>
      <c r="F89" s="5"/>
      <c r="G89" s="27"/>
      <c r="H89" s="4" t="s">
        <v>219</v>
      </c>
      <c r="I89" s="5"/>
      <c r="J89" s="4" t="s">
        <v>299</v>
      </c>
      <c r="K89" s="6"/>
      <c r="L89" s="5"/>
      <c r="M89" s="11">
        <v>0.75</v>
      </c>
      <c r="N89" s="7" t="s">
        <v>82</v>
      </c>
      <c r="O89" s="16"/>
    </row>
    <row r="90" spans="1:15" ht="18" hidden="1" customHeight="1" x14ac:dyDescent="0.2">
      <c r="A90" s="4" t="s">
        <v>300</v>
      </c>
      <c r="B90" s="5"/>
      <c r="C90" s="4" t="s">
        <v>301</v>
      </c>
      <c r="D90" s="5"/>
      <c r="E90" s="4" t="s">
        <v>115</v>
      </c>
      <c r="F90" s="5"/>
      <c r="G90" s="27"/>
      <c r="H90" s="4" t="s">
        <v>219</v>
      </c>
      <c r="I90" s="5"/>
      <c r="J90" s="4" t="s">
        <v>302</v>
      </c>
      <c r="K90" s="6"/>
      <c r="L90" s="5"/>
      <c r="M90" s="11">
        <v>0.14000000000000001</v>
      </c>
      <c r="N90" s="12">
        <v>2</v>
      </c>
      <c r="O90" s="8"/>
    </row>
    <row r="91" spans="1:15" ht="18" hidden="1" customHeight="1" x14ac:dyDescent="0.2">
      <c r="A91" s="4" t="s">
        <v>300</v>
      </c>
      <c r="B91" s="5"/>
      <c r="C91" s="4" t="s">
        <v>301</v>
      </c>
      <c r="D91" s="5"/>
      <c r="E91" s="4" t="s">
        <v>115</v>
      </c>
      <c r="F91" s="5"/>
      <c r="G91" s="27"/>
      <c r="H91" s="4" t="s">
        <v>219</v>
      </c>
      <c r="I91" s="5"/>
      <c r="J91" s="9" t="s">
        <v>303</v>
      </c>
      <c r="K91" s="17"/>
      <c r="L91" s="10"/>
      <c r="M91" s="11">
        <v>0.09</v>
      </c>
      <c r="N91" s="12">
        <v>2</v>
      </c>
      <c r="O91" s="8"/>
    </row>
    <row r="92" spans="1:15" ht="18" hidden="1" customHeight="1" x14ac:dyDescent="0.2">
      <c r="A92" s="4" t="s">
        <v>300</v>
      </c>
      <c r="B92" s="5"/>
      <c r="C92" s="4" t="s">
        <v>301</v>
      </c>
      <c r="D92" s="5"/>
      <c r="E92" s="4" t="s">
        <v>115</v>
      </c>
      <c r="F92" s="5"/>
      <c r="G92" s="27"/>
      <c r="H92" s="4" t="s">
        <v>219</v>
      </c>
      <c r="I92" s="5"/>
      <c r="J92" s="4" t="s">
        <v>304</v>
      </c>
      <c r="K92" s="6"/>
      <c r="L92" s="5"/>
      <c r="M92" s="11">
        <v>0.13</v>
      </c>
      <c r="N92" s="12">
        <v>1</v>
      </c>
      <c r="O92" s="8"/>
    </row>
    <row r="93" spans="1:15" ht="18" hidden="1" customHeight="1" x14ac:dyDescent="0.2">
      <c r="A93" s="4" t="s">
        <v>305</v>
      </c>
      <c r="B93" s="5"/>
      <c r="C93" s="4" t="s">
        <v>306</v>
      </c>
      <c r="D93" s="5"/>
      <c r="E93" s="4" t="s">
        <v>307</v>
      </c>
      <c r="F93" s="5"/>
      <c r="G93" s="27"/>
      <c r="H93" s="4" t="s">
        <v>219</v>
      </c>
      <c r="I93" s="5"/>
      <c r="J93" s="9" t="s">
        <v>308</v>
      </c>
      <c r="K93" s="17"/>
      <c r="L93" s="10"/>
      <c r="M93" s="11">
        <v>0.1</v>
      </c>
      <c r="N93" s="12">
        <v>6</v>
      </c>
      <c r="O93" s="8"/>
    </row>
    <row r="94" spans="1:15" ht="18" hidden="1" customHeight="1" x14ac:dyDescent="0.2">
      <c r="A94" s="4" t="s">
        <v>309</v>
      </c>
      <c r="B94" s="5"/>
      <c r="C94" s="4" t="s">
        <v>310</v>
      </c>
      <c r="D94" s="5"/>
      <c r="E94" s="24" t="s">
        <v>177</v>
      </c>
      <c r="F94" s="25"/>
      <c r="G94" s="29"/>
      <c r="H94" s="4" t="s">
        <v>219</v>
      </c>
      <c r="I94" s="5"/>
      <c r="J94" s="13">
        <v>91</v>
      </c>
      <c r="K94" s="15"/>
      <c r="L94" s="14"/>
      <c r="M94" s="11">
        <v>0.51</v>
      </c>
      <c r="N94" s="18" t="s">
        <v>311</v>
      </c>
      <c r="O94" s="22"/>
    </row>
    <row r="95" spans="1:15" hidden="1" x14ac:dyDescent="0.2">
      <c r="A95" s="23" t="s">
        <v>312</v>
      </c>
      <c r="B95" s="23"/>
      <c r="C95" s="23"/>
      <c r="D95" s="23"/>
      <c r="E95" s="23"/>
      <c r="F95" s="23"/>
      <c r="G95" s="23"/>
      <c r="H95" s="23"/>
      <c r="I95" s="23"/>
      <c r="J95" s="23"/>
      <c r="K95" s="23"/>
      <c r="L95" s="23"/>
      <c r="M95" s="23"/>
      <c r="N95" s="23"/>
      <c r="O95" s="23"/>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s>
        <filter val="Early latent syphilis"/>
        <filter val="Early syphilis"/>
        <filter val="Primary and secondary syphilis"/>
      </filters>
    </filterColumn>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5:B15"/>
    <mergeCell ref="C15:D15"/>
    <mergeCell ref="E15:F15"/>
    <mergeCell ref="H15:I15"/>
    <mergeCell ref="J15:L15"/>
    <mergeCell ref="A14:B14"/>
    <mergeCell ref="C14:D14"/>
    <mergeCell ref="E14:F14"/>
    <mergeCell ref="H14:I14"/>
    <mergeCell ref="J14:L14"/>
    <mergeCell ref="A12:B12"/>
    <mergeCell ref="C12:D12"/>
    <mergeCell ref="E12:F12"/>
    <mergeCell ref="H12:I12"/>
    <mergeCell ref="J12:L12"/>
    <mergeCell ref="A13:B13"/>
    <mergeCell ref="C13:D13"/>
    <mergeCell ref="E13:F13"/>
    <mergeCell ref="H13:I13"/>
    <mergeCell ref="J13:L13"/>
    <mergeCell ref="A10:B10"/>
    <mergeCell ref="C10:D10"/>
    <mergeCell ref="E10:F10"/>
    <mergeCell ref="H10:I10"/>
    <mergeCell ref="J10:L10"/>
    <mergeCell ref="A11:B11"/>
    <mergeCell ref="C11:D11"/>
    <mergeCell ref="E11:F11"/>
    <mergeCell ref="H11:I11"/>
    <mergeCell ref="J11:L11"/>
    <mergeCell ref="A8:B8"/>
    <mergeCell ref="C8:D8"/>
    <mergeCell ref="E8:F8"/>
    <mergeCell ref="H8:I8"/>
    <mergeCell ref="J8:L8"/>
    <mergeCell ref="A9:B9"/>
    <mergeCell ref="C9:D9"/>
    <mergeCell ref="E9:F9"/>
    <mergeCell ref="H9:I9"/>
    <mergeCell ref="J9:L9"/>
    <mergeCell ref="A6:B6"/>
    <mergeCell ref="C6:D6"/>
    <mergeCell ref="E6:F6"/>
    <mergeCell ref="H6:I6"/>
    <mergeCell ref="J6:L6"/>
    <mergeCell ref="A7:B7"/>
    <mergeCell ref="C7:D7"/>
    <mergeCell ref="E7:F7"/>
    <mergeCell ref="H7:I7"/>
    <mergeCell ref="J7:L7"/>
    <mergeCell ref="A4:B4"/>
    <mergeCell ref="C4:D4"/>
    <mergeCell ref="E4:F4"/>
    <mergeCell ref="H4:I4"/>
    <mergeCell ref="J4:L4"/>
    <mergeCell ref="A5:B5"/>
    <mergeCell ref="C5:D5"/>
    <mergeCell ref="E5:F5"/>
    <mergeCell ref="H5:I5"/>
    <mergeCell ref="J5:L5"/>
    <mergeCell ref="A2:B2"/>
    <mergeCell ref="C2:D2"/>
    <mergeCell ref="E2:F2"/>
    <mergeCell ref="H2:I2"/>
    <mergeCell ref="J2:L2"/>
    <mergeCell ref="A3:B3"/>
    <mergeCell ref="C3:D3"/>
    <mergeCell ref="E3:F3"/>
    <mergeCell ref="H3:I3"/>
    <mergeCell ref="J3:L3"/>
    <mergeCell ref="A1:B1"/>
    <mergeCell ref="C1:D1"/>
    <mergeCell ref="E1:F1"/>
    <mergeCell ref="H1:I1"/>
    <mergeCell ref="J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F3" sqref="F3:L17"/>
    </sheetView>
  </sheetViews>
  <sheetFormatPr baseColWidth="10" defaultRowHeight="16" x14ac:dyDescent="0.2"/>
  <cols>
    <col min="1" max="16384" width="10.83203125" style="30"/>
  </cols>
  <sheetData>
    <row r="1" spans="1:13" x14ac:dyDescent="0.2">
      <c r="A1" s="30" t="s">
        <v>314</v>
      </c>
      <c r="C1" s="30" t="s">
        <v>315</v>
      </c>
      <c r="E1" s="30" t="s">
        <v>316</v>
      </c>
      <c r="F1" s="30" t="s">
        <v>313</v>
      </c>
      <c r="G1" s="30" t="s">
        <v>317</v>
      </c>
      <c r="I1" s="30" t="s">
        <v>318</v>
      </c>
      <c r="L1" s="30" t="s">
        <v>319</v>
      </c>
      <c r="M1" s="30" t="s">
        <v>320</v>
      </c>
    </row>
    <row r="2" spans="1:13" x14ac:dyDescent="0.2">
      <c r="A2" s="30" t="s">
        <v>350</v>
      </c>
      <c r="C2" s="30" t="s">
        <v>351</v>
      </c>
      <c r="E2" s="30">
        <v>1976</v>
      </c>
      <c r="F2" s="30">
        <v>1976</v>
      </c>
      <c r="G2" s="30" t="s">
        <v>352</v>
      </c>
      <c r="I2" s="30">
        <v>811</v>
      </c>
      <c r="L2" s="30">
        <v>0.2</v>
      </c>
      <c r="M2" s="30">
        <v>8</v>
      </c>
    </row>
    <row r="3" spans="1:13" x14ac:dyDescent="0.2">
      <c r="A3" s="30" t="s">
        <v>368</v>
      </c>
      <c r="C3" s="30" t="s">
        <v>369</v>
      </c>
      <c r="E3" s="30" t="s">
        <v>370</v>
      </c>
      <c r="F3" s="30">
        <v>1984</v>
      </c>
      <c r="G3" s="30" t="s">
        <v>324</v>
      </c>
      <c r="I3" s="30" t="s">
        <v>371</v>
      </c>
      <c r="L3" s="30">
        <v>0.23</v>
      </c>
      <c r="M3" s="30">
        <v>23</v>
      </c>
    </row>
    <row r="4" spans="1:13" x14ac:dyDescent="0.2">
      <c r="A4" s="30" t="s">
        <v>353</v>
      </c>
      <c r="C4" s="30" t="s">
        <v>354</v>
      </c>
      <c r="E4" s="30" t="s">
        <v>355</v>
      </c>
      <c r="F4" s="30">
        <v>1990</v>
      </c>
      <c r="G4" s="30" t="s">
        <v>324</v>
      </c>
      <c r="I4" s="30">
        <v>300</v>
      </c>
      <c r="L4" s="30">
        <v>0.15</v>
      </c>
      <c r="M4" s="30" t="s">
        <v>326</v>
      </c>
    </row>
    <row r="5" spans="1:13" x14ac:dyDescent="0.2">
      <c r="A5" s="30" t="s">
        <v>331</v>
      </c>
      <c r="C5" s="30" t="s">
        <v>332</v>
      </c>
      <c r="E5" s="30">
        <v>1991</v>
      </c>
      <c r="F5" s="30">
        <v>1991</v>
      </c>
      <c r="G5" s="30" t="s">
        <v>324</v>
      </c>
      <c r="I5" s="30" t="s">
        <v>333</v>
      </c>
      <c r="L5" s="30">
        <v>0.3</v>
      </c>
      <c r="M5" s="30">
        <v>11</v>
      </c>
    </row>
    <row r="6" spans="1:13" x14ac:dyDescent="0.2">
      <c r="A6" s="30" t="s">
        <v>356</v>
      </c>
      <c r="C6" s="30" t="s">
        <v>357</v>
      </c>
      <c r="E6" s="30" t="s">
        <v>358</v>
      </c>
      <c r="F6" s="30">
        <v>1991</v>
      </c>
      <c r="G6" s="30" t="s">
        <v>324</v>
      </c>
      <c r="I6" s="30" t="s">
        <v>359</v>
      </c>
      <c r="L6" s="30">
        <v>0.18</v>
      </c>
      <c r="M6" s="30">
        <v>3</v>
      </c>
    </row>
    <row r="7" spans="1:13" x14ac:dyDescent="0.2">
      <c r="A7" s="30" t="s">
        <v>356</v>
      </c>
      <c r="C7" s="30" t="s">
        <v>360</v>
      </c>
      <c r="E7" s="30" t="s">
        <v>358</v>
      </c>
      <c r="F7" s="30">
        <v>1991</v>
      </c>
      <c r="G7" s="30" t="s">
        <v>324</v>
      </c>
      <c r="I7" s="30" t="s">
        <v>361</v>
      </c>
      <c r="L7" s="30">
        <v>0.22</v>
      </c>
      <c r="M7" s="30">
        <v>3</v>
      </c>
    </row>
    <row r="8" spans="1:13" x14ac:dyDescent="0.2">
      <c r="A8" s="30" t="s">
        <v>356</v>
      </c>
      <c r="C8" s="30" t="s">
        <v>362</v>
      </c>
      <c r="E8" s="30" t="s">
        <v>358</v>
      </c>
      <c r="F8" s="30">
        <v>1991</v>
      </c>
      <c r="G8" s="30" t="s">
        <v>324</v>
      </c>
      <c r="I8" s="30" t="s">
        <v>363</v>
      </c>
      <c r="L8" s="30">
        <v>0.22</v>
      </c>
      <c r="M8" s="30">
        <v>3</v>
      </c>
    </row>
    <row r="9" spans="1:13" x14ac:dyDescent="0.2">
      <c r="A9" s="30" t="s">
        <v>374</v>
      </c>
      <c r="C9" s="30" t="s">
        <v>375</v>
      </c>
      <c r="E9" s="30">
        <v>1992</v>
      </c>
      <c r="F9" s="30">
        <v>1992</v>
      </c>
      <c r="G9" s="30" t="s">
        <v>324</v>
      </c>
      <c r="I9" s="30">
        <v>118</v>
      </c>
      <c r="L9" s="54">
        <v>0.46</v>
      </c>
      <c r="M9" s="30">
        <v>16</v>
      </c>
    </row>
    <row r="10" spans="1:13" x14ac:dyDescent="0.2">
      <c r="A10" s="30" t="s">
        <v>334</v>
      </c>
      <c r="C10" s="30" t="s">
        <v>335</v>
      </c>
      <c r="E10" s="30" t="s">
        <v>336</v>
      </c>
      <c r="F10" s="30">
        <v>1994</v>
      </c>
      <c r="G10" s="30" t="s">
        <v>337</v>
      </c>
      <c r="I10" s="30">
        <v>156</v>
      </c>
      <c r="L10" s="30">
        <v>0.05</v>
      </c>
      <c r="M10" s="30">
        <v>1</v>
      </c>
    </row>
    <row r="11" spans="1:13" x14ac:dyDescent="0.2">
      <c r="A11" s="30" t="s">
        <v>343</v>
      </c>
      <c r="C11" s="30" t="s">
        <v>17</v>
      </c>
      <c r="E11" s="30" t="s">
        <v>344</v>
      </c>
      <c r="F11" s="30">
        <v>1994</v>
      </c>
      <c r="G11" s="30" t="s">
        <v>324</v>
      </c>
      <c r="I11" s="30" t="s">
        <v>345</v>
      </c>
      <c r="L11" s="54">
        <v>0.32</v>
      </c>
      <c r="M11" s="30">
        <v>12</v>
      </c>
    </row>
    <row r="12" spans="1:13" x14ac:dyDescent="0.2">
      <c r="A12" s="30" t="s">
        <v>343</v>
      </c>
      <c r="C12" s="30" t="s">
        <v>17</v>
      </c>
      <c r="E12" s="30" t="s">
        <v>344</v>
      </c>
      <c r="F12" s="30">
        <v>1994</v>
      </c>
      <c r="G12" s="30" t="s">
        <v>324</v>
      </c>
      <c r="I12" s="30" t="s">
        <v>346</v>
      </c>
      <c r="L12" s="54">
        <v>0.3</v>
      </c>
      <c r="M12" s="30">
        <v>8</v>
      </c>
    </row>
    <row r="13" spans="1:13" x14ac:dyDescent="0.2">
      <c r="A13" s="30" t="s">
        <v>343</v>
      </c>
      <c r="C13" s="30" t="s">
        <v>17</v>
      </c>
      <c r="E13" s="30" t="s">
        <v>344</v>
      </c>
      <c r="F13" s="30">
        <v>1994</v>
      </c>
      <c r="G13" s="30" t="s">
        <v>324</v>
      </c>
      <c r="I13" s="30" t="s">
        <v>347</v>
      </c>
      <c r="L13" s="54">
        <v>0.33</v>
      </c>
      <c r="M13" s="30">
        <v>7</v>
      </c>
    </row>
    <row r="14" spans="1:13" x14ac:dyDescent="0.2">
      <c r="A14" s="30" t="s">
        <v>343</v>
      </c>
      <c r="C14" s="30" t="s">
        <v>17</v>
      </c>
      <c r="E14" s="30" t="s">
        <v>344</v>
      </c>
      <c r="F14" s="30">
        <v>1994</v>
      </c>
      <c r="G14" s="30" t="s">
        <v>324</v>
      </c>
      <c r="I14" s="30" t="s">
        <v>348</v>
      </c>
      <c r="L14" s="54">
        <v>0.39</v>
      </c>
      <c r="M14" s="30">
        <v>8</v>
      </c>
    </row>
    <row r="15" spans="1:13" x14ac:dyDescent="0.2">
      <c r="A15" s="30" t="s">
        <v>343</v>
      </c>
      <c r="C15" s="30" t="s">
        <v>17</v>
      </c>
      <c r="E15" s="30" t="s">
        <v>344</v>
      </c>
      <c r="F15" s="30">
        <v>1994</v>
      </c>
      <c r="G15" s="30" t="s">
        <v>324</v>
      </c>
      <c r="I15" s="30" t="s">
        <v>349</v>
      </c>
      <c r="L15" s="54">
        <v>0.26</v>
      </c>
      <c r="M15" s="30">
        <v>12</v>
      </c>
    </row>
    <row r="16" spans="1:13" x14ac:dyDescent="0.2">
      <c r="A16" s="30" t="s">
        <v>321</v>
      </c>
      <c r="C16" s="30" t="s">
        <v>322</v>
      </c>
      <c r="E16" s="30" t="s">
        <v>323</v>
      </c>
      <c r="F16" s="30">
        <v>1998</v>
      </c>
      <c r="G16" s="30" t="s">
        <v>324</v>
      </c>
      <c r="I16" s="30" t="s">
        <v>325</v>
      </c>
      <c r="L16" s="30">
        <v>0.09</v>
      </c>
      <c r="M16" s="30" t="s">
        <v>326</v>
      </c>
    </row>
    <row r="17" spans="1:13" x14ac:dyDescent="0.2">
      <c r="A17" s="30" t="s">
        <v>372</v>
      </c>
      <c r="C17" s="30" t="s">
        <v>373</v>
      </c>
      <c r="E17" s="30">
        <v>1998</v>
      </c>
      <c r="F17" s="30">
        <v>1998</v>
      </c>
      <c r="G17" s="30" t="s">
        <v>324</v>
      </c>
      <c r="I17" s="30">
        <v>48</v>
      </c>
      <c r="L17" s="54">
        <v>0.38</v>
      </c>
      <c r="M17" s="30">
        <v>14</v>
      </c>
    </row>
    <row r="18" spans="1:13" x14ac:dyDescent="0.2">
      <c r="A18" s="30" t="s">
        <v>327</v>
      </c>
      <c r="C18" s="30" t="s">
        <v>328</v>
      </c>
      <c r="E18" s="30" t="s">
        <v>329</v>
      </c>
      <c r="F18" s="30">
        <v>1999</v>
      </c>
      <c r="G18" s="30" t="s">
        <v>324</v>
      </c>
      <c r="I18" s="30" t="s">
        <v>330</v>
      </c>
      <c r="L18" s="30">
        <v>7.0000000000000007E-2</v>
      </c>
      <c r="M18" s="30">
        <v>7</v>
      </c>
    </row>
    <row r="19" spans="1:13" x14ac:dyDescent="0.2">
      <c r="A19" s="30" t="s">
        <v>364</v>
      </c>
      <c r="C19" s="30" t="s">
        <v>365</v>
      </c>
      <c r="E19" s="30" t="s">
        <v>366</v>
      </c>
      <c r="F19" s="30">
        <v>1999</v>
      </c>
      <c r="G19" s="30" t="s">
        <v>324</v>
      </c>
      <c r="I19" s="30" t="s">
        <v>367</v>
      </c>
      <c r="L19" s="30">
        <v>0.17</v>
      </c>
      <c r="M19" s="30">
        <v>2</v>
      </c>
    </row>
    <row r="20" spans="1:13" x14ac:dyDescent="0.2">
      <c r="A20" s="30" t="s">
        <v>338</v>
      </c>
      <c r="C20" s="30" t="s">
        <v>339</v>
      </c>
      <c r="E20" s="30" t="s">
        <v>340</v>
      </c>
      <c r="F20" s="30">
        <v>2001</v>
      </c>
      <c r="G20" s="30" t="s">
        <v>324</v>
      </c>
      <c r="I20" s="30" t="s">
        <v>341</v>
      </c>
      <c r="L20" s="30">
        <v>0.28999999999999998</v>
      </c>
      <c r="M20" s="30">
        <v>11</v>
      </c>
    </row>
    <row r="21" spans="1:13" x14ac:dyDescent="0.2">
      <c r="A21" s="30" t="s">
        <v>338</v>
      </c>
      <c r="C21" s="30" t="s">
        <v>339</v>
      </c>
      <c r="E21" s="30" t="s">
        <v>340</v>
      </c>
      <c r="F21" s="30">
        <v>2001</v>
      </c>
      <c r="G21" s="30" t="s">
        <v>324</v>
      </c>
      <c r="I21" s="30" t="s">
        <v>342</v>
      </c>
      <c r="L21" s="30">
        <v>0.12</v>
      </c>
      <c r="M21" s="30">
        <v>3</v>
      </c>
    </row>
    <row r="24" spans="1:13" x14ac:dyDescent="0.2">
      <c r="L24" s="30">
        <f>MEDIAN(L2:L21)</f>
        <v>0.22500000000000001</v>
      </c>
    </row>
    <row r="25" spans="1:13" x14ac:dyDescent="0.2">
      <c r="L25" s="30">
        <f>MIN(L2:L21)</f>
        <v>0.05</v>
      </c>
    </row>
    <row r="26" spans="1:13" x14ac:dyDescent="0.2">
      <c r="L26" s="30">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Full Appendix</vt:lpstr>
      <vt:lpstr>Syphilis Appendix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Parastu Kasaie</dc:creator>
  <cp:lastModifiedBy>Parastu Kasaie</cp:lastModifiedBy>
  <dcterms:created xsi:type="dcterms:W3CDTF">2025-02-03T18:43:22Z</dcterms:created>
  <dcterms:modified xsi:type="dcterms:W3CDTF">2025-02-06T14:31:44Z</dcterms:modified>
</cp:coreProperties>
</file>