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1"/>
  </bookViews>
  <sheets>
    <sheet name="EC2" sheetId="1" state="visible" r:id="rId2"/>
    <sheet name="PrivateCloud" sheetId="2" state="visible" r:id="rId3"/>
    <sheet name="data" sheetId="3" state="visible" r:id="rId4"/>
    <sheet name="data calc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<sst xmlns="http://schemas.openxmlformats.org/spreadsheetml/2006/main" count="288" uniqueCount="136">
  <si>
    <t>vCPU</t>
  </si>
  <si>
    <t>CPU Credit/hour</t>
  </si>
  <si>
    <t>Mem (GiB)</t>
  </si>
  <si>
    <t>Nb disk</t>
  </si>
  <si>
    <t>Storage(GB)</t>
  </si>
  <si>
    <t>GPU CUDA cores</t>
  </si>
  <si>
    <t>GPU mem GB</t>
  </si>
  <si>
    <t>Pricing</t>
  </si>
  <si>
    <t>t2.small</t>
  </si>
  <si>
    <t>intel xeon 2.5GHz -&gt;3.3GHz</t>
  </si>
  <si>
    <t>m3.large</t>
  </si>
  <si>
    <t>intel xeon E5-2670 v2 (Ivy bridge)</t>
  </si>
  <si>
    <t>SSDdisk</t>
  </si>
  <si>
    <t>c3.8xlarge</t>
  </si>
  <si>
    <t>intel xeon E5-2680 v2 (Ivy bridge)</t>
  </si>
  <si>
    <t>enhanced networking</t>
  </si>
  <si>
    <t>g2.2xlarge</t>
  </si>
  <si>
    <t>intel xeon E5-2670 v2 (Sandy bridge)</t>
  </si>
  <si>
    <t>8 RT HD streams (720p @30fps) </t>
  </si>
  <si>
    <t>or 4 RT FHD streams (1080p @30 fps).</t>
  </si>
  <si>
    <t>r3.4xlarge</t>
  </si>
  <si>
    <t>i2.8xlarge</t>
  </si>
  <si>
    <t>hs1.8xlarge</t>
  </si>
  <si>
    <t>intel xeon family</t>
  </si>
  <si>
    <t>SSDdisk (?)</t>
  </si>
  <si>
    <t>2.6GB/s with 2MiB block size</t>
  </si>
  <si>
    <t>Cost comparison of EC2 instances</t>
  </si>
  <si>
    <t>data</t>
  </si>
  <si>
    <t>Unitary pricing</t>
  </si>
  <si>
    <t>price/vCPU</t>
  </si>
  <si>
    <t>price/Mem GB</t>
  </si>
  <si>
    <t>price/storage GB</t>
  </si>
  <si>
    <t>Conclusions</t>
  </si>
  <si>
    <t>If you don't need a lot of memory or your application can afford parallelization and networking delays</t>
  </si>
  <si>
    <t>-&gt; t2.small</t>
  </si>
  <si>
    <t>Storage wise, hs1.8xlarge is unbeatable (10 times cheaper than others)</t>
  </si>
  <si>
    <r>
      <t xml:space="preserve">Best overall instance is r3.4xlarge : cheapest Mem, not too expensive CPU (5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, but in 0.05$ range of 2nd), + good storage price (3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)</t>
    </r>
  </si>
  <si>
    <t>We should give examples of utilizations with optimal instances</t>
  </si>
  <si>
    <t>Power</t>
  </si>
  <si>
    <t>info</t>
  </si>
  <si>
    <t>Price kWh</t>
  </si>
  <si>
    <t>http://www.npr.org/blogs/money/2011/10/27/141766341/the-price-of-electricity-in-your-state</t>
  </si>
  <si>
    <t>Price/kW/year</t>
  </si>
  <si>
    <t>Price/kW/5years</t>
  </si>
  <si>
    <t>Data Center Technician</t>
  </si>
  <si>
    <t>Pay/hour</t>
  </si>
  <si>
    <t>http://www.payscale.com/research/US/Job=Data_Center_Technician/Hourly_Rate</t>
  </si>
  <si>
    <t>Pay/year</t>
  </si>
  <si>
    <t>1800 hours AVG</t>
  </si>
  <si>
    <t>http://stats.oecd.org/index.aspx?DataSetCode=ANHRS</t>
  </si>
  <si>
    <t>Nb racks to watch for</t>
  </si>
  <si>
    <t>Rack</t>
  </si>
  <si>
    <t>units per rack</t>
  </si>
  <si>
    <t>Norco C-24U 24U Rack Cabinet 549$</t>
  </si>
  <si>
    <t>Price</t>
  </si>
  <si>
    <t>Cooling</t>
  </si>
  <si>
    <t>Model :</t>
  </si>
  <si>
    <t>http://powersurvival.com/info.htm</t>
  </si>
  <si>
    <t> 1 medium AC unit/ rack</t>
  </si>
  <si>
    <t>900Wwindow unit AC medium</t>
  </si>
  <si>
    <t>Power / rack(kW/rack)</t>
  </si>
  <si>
    <t>Network</t>
  </si>
  <si>
    <t>Model 1 switch/10 units</t>
  </si>
  <si>
    <t>NETGEAR 16 Port Gigabit Business-Class Desktop Switch - Lifetime Warranty (GS116)</t>
  </si>
  <si>
    <t>Price/rack</t>
  </si>
  <si>
    <t>t1.small</t>
  </si>
  <si>
    <t>--------t2.small-------- 1cpu 2GB</t>
  </si>
  <si>
    <t>Price/unit</t>
  </si>
  <si>
    <t>Power/unit</t>
  </si>
  <si>
    <t>(http://extreme.outervision.com/psucalculatorlite.jsp) (E5-2650 v2)</t>
  </si>
  <si>
    <t>instances</t>
  </si>
  <si>
    <t>----- specs ----</t>
  </si>
  <si>
    <t>price per instance</t>
  </si>
  <si>
    <t>Intel® Xeon® Processor E5-2650L v3 (30M Cache, 1.80 GHz) 12 cores</t>
  </si>
  <si>
    <t>SuperWorkstation 7048A-T</t>
  </si>
  <si>
    <t>Specs : http://www.supermicro.com/products/system/4U/7048/SYS-7048A-T.cfm</t>
  </si>
  <si>
    <t>Price : http://www.kernelsoftware.com/products/catalog/supermicro.html</t>
  </si>
  <si>
    <t>Open Box: Team Elite 8GB 288-Pin DDR4 SDRAM \TED48GM2133C1501 $96 *3</t>
  </si>
  <si>
    <t>--------m3.large--------2cpu 7.5GB 32Gb SSD</t>
  </si>
  <si>
    <t>SuperWorkstation 7048A-T </t>
  </si>
  <si>
    <t>Open Box: Team Elite 8GB 288-Pin DDR4 SDRAM \TED48GM2133C1501 $96 *6</t>
  </si>
  <si>
    <t>PNY XLR8 SSD9SC240GMDA-RB 2.5" 240GB SATA III Internal Solid State Drive (SSD) </t>
  </si>
  <si>
    <t>--------r3.4xlarge--------16vcpu 16GB 320Gb SSD</t>
  </si>
  <si>
    <t>cpu</t>
  </si>
  <si>
    <t>(http://extreme.outervision.com/psucalculatorlite.jsp) (E5-2680 v2)</t>
  </si>
  <si>
    <t>Intel® Xeon® Processor E5-2640 v3 (20M Cache, 2.60 GHz)</t>
  </si>
  <si>
    <t>Open Box: Team Elite 8GB 288-Pin DDR4 SDRAM \TED48GM2133C1501 $96 *2</t>
  </si>
  <si>
    <t>Corsair Force Series GS CSSD-F360GBGS-BK 2.5" 360GB SATA III Internal Solid State Drive (SSD)</t>
  </si>
  <si>
    <t>--------i2.8xlarge--------32vcpu 244GB 1,600Gb SSD</t>
  </si>
  <si>
    <t>Intel® Xeon® Processor E5-2683 v3 </t>
  </si>
  <si>
    <t>Crucial CT16G4RFD4213 16GB DDR4 PC4 2133 ECC Server Memory 16*208</t>
  </si>
  <si>
    <t>--------hs1.8xlarge--------16vcpu 117GB mem 24,000GB </t>
  </si>
  <si>
    <t>Open Box: Team Elite 8GB 288-Pin DDR4 SDRAM \TED48GM2133C1501 $96 *15</t>
  </si>
  <si>
    <t> WL 3TB IntelliPower 64MB Cache SATA 6.0Gb/s 3.5" Internal Desktop Hard Drive 8*100$</t>
  </si>
  <si>
    <t>NB FLOP (GFLOPS)</t>
  </si>
  <si>
    <t>t1.small.private</t>
  </si>
  <si>
    <t>m3.large.private</t>
  </si>
  <si>
    <t>c3.8xlarge.private</t>
  </si>
  <si>
    <t>g2.2xlarge.private</t>
  </si>
  <si>
    <t>r3.4xlarge.private</t>
  </si>
  <si>
    <t>i2.8xlarge.private</t>
  </si>
  <si>
    <t>hs1.8xlarge.private</t>
  </si>
  <si>
    <t>amazon pricing</t>
  </si>
  <si>
    <t>% utilization</t>
  </si>
  <si>
    <t>Fill </t>
  </si>
  <si>
    <t>GREEN</t>
  </si>
  <si>
    <t>cells to get data</t>
  </si>
  <si>
    <t>unit</t>
  </si>
  <si>
    <t>tech</t>
  </si>
  <si>
    <t>rack</t>
  </si>
  <si>
    <t>network</t>
  </si>
  <si>
    <t>power</t>
  </si>
  <si>
    <t>Price/hour (on 5 years)</t>
  </si>
  <si>
    <t>Gflops/instances</t>
  </si>
  <si>
    <t>instances/unit</t>
  </si>
  <si>
    <t>h/5years</t>
  </si>
  <si>
    <t>power/unit</t>
  </si>
  <si>
    <t>unit/technician</t>
  </si>
  <si>
    <t>unit/rack</t>
  </si>
  <si>
    <t>C3</t>
  </si>
  <si>
    <t>power/rack</t>
  </si>
  <si>
    <t>/unit (32 instances)</t>
  </si>
  <si>
    <t>units/switch</t>
  </si>
  <si>
    <t>inst/unit</t>
  </si>
  <si>
    <t>Nb instances</t>
  </si>
  <si>
    <t>nb units</t>
  </si>
  <si>
    <t>nb technicians</t>
  </si>
  <si>
    <t>nb racks</t>
  </si>
  <si>
    <t>nb switches</t>
  </si>
  <si>
    <t>price/hour</t>
  </si>
  <si>
    <t>price/hour/GFLOPS</t>
  </si>
  <si>
    <t>Gflops/instance</t>
  </si>
  <si>
    <t>G2</t>
  </si>
  <si>
    <t>/unit (8 instances)</t>
  </si>
  <si>
    <t>80Gflops/instances</t>
  </si>
  <si>
    <t>on 5years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</si>
</sst>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000;[RED]\-[$$-409]#,##0.00000"/>
    <numFmt numFmtId="166" formatCode="[$$-409]* #,##0.00;\-[$$-409]* #,##0.00"/>
    <numFmt numFmtId="167" formatCode="#,##0"/>
    <numFmt numFmtId="168" formatCode="0.00%"/>
    <numFmt numFmtId="169" formatCode="[$$-409]#,##0.00;[RED]\-[$$-409]#,##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sz val="13"/>
      <name val="Arial"/>
      <family val="2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.5"/>
      <color rgb="FF333333"/>
      <name val="Arial"/>
      <family val="2"/>
    </font>
    <font>
      <sz val="9"/>
      <name val="Arial"/>
      <family val="2"/>
    </font>
    <font>
      <sz val="11"/>
      <name val="Calibri"/>
      <family val="1"/>
    </font>
    <font>
      <sz val="10.5"/>
      <color rgb="FF333333"/>
      <name val="Helvetica;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00CC33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Hour cost/pricing of instances by computing power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t1.small.private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data!$B$2:$B$8</c:f>
              <c:numCache>
                <c:formatCode>General</c:formatCode>
                <c:ptCount val="7"/>
                <c:pt idx="0">
                  <c:v>21.1888916813069</c:v>
                </c:pt>
                <c:pt idx="1">
                  <c:v>2.11888916813069</c:v>
                </c:pt>
                <c:pt idx="2">
                  <c:v>0.211888916813069</c:v>
                </c:pt>
                <c:pt idx="3">
                  <c:v>0.0218615647516485</c:v>
                </c:pt>
                <c:pt idx="4">
                  <c:v>0.00284937054005339</c:v>
                </c:pt>
                <c:pt idx="5">
                  <c:v>0.000949062298706336</c:v>
                </c:pt>
                <c:pt idx="6">
                  <c:v>0.000927339052431039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m3.large.private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data!$C$2:$C$8</c:f>
              <c:numCache>
                <c:formatCode>General</c:formatCode>
                <c:ptCount val="7"/>
                <c:pt idx="0">
                  <c:v>21.1991301877752</c:v>
                </c:pt>
                <c:pt idx="1">
                  <c:v>2.11991301877752</c:v>
                </c:pt>
                <c:pt idx="2">
                  <c:v>0.211991301877752</c:v>
                </c:pt>
                <c:pt idx="3">
                  <c:v>0.0219537113098633</c:v>
                </c:pt>
                <c:pt idx="4">
                  <c:v>0.00293537399438728</c:v>
                </c:pt>
                <c:pt idx="5">
                  <c:v>0.00103445144265213</c:v>
                </c:pt>
                <c:pt idx="6">
                  <c:v>0.00101266676533802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c3.8xlarge.private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data!$D$2:$D$8</c:f>
              <c:numCache>
                <c:formatCode>General</c:formatCode>
                <c:ptCount val="7"/>
                <c:pt idx="0">
                  <c:v>21.3078075475142</c:v>
                </c:pt>
                <c:pt idx="1">
                  <c:v>2.13078075475142</c:v>
                </c:pt>
                <c:pt idx="2">
                  <c:v>0.213078075475142</c:v>
                </c:pt>
                <c:pt idx="3">
                  <c:v>0.0219168075475142</c:v>
                </c:pt>
                <c:pt idx="4">
                  <c:v>0.00277101782837847</c:v>
                </c:pt>
                <c:pt idx="5">
                  <c:v>0.000860473743640056</c:v>
                </c:pt>
                <c:pt idx="6">
                  <c:v>0.000732520038901184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g2.2xlarge.private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data!$E$2:$E$8</c:f>
              <c:numCache>
                <c:formatCode>General</c:formatCode>
                <c:ptCount val="7"/>
                <c:pt idx="0">
                  <c:v>21.2060075475142</c:v>
                </c:pt>
                <c:pt idx="1">
                  <c:v>2.12060075475142</c:v>
                </c:pt>
                <c:pt idx="2">
                  <c:v>0.213072075475142</c:v>
                </c:pt>
                <c:pt idx="3">
                  <c:v>0.0224226891418924</c:v>
                </c:pt>
                <c:pt idx="4">
                  <c:v>0.00342948164457323</c:v>
                </c:pt>
                <c:pt idx="5">
                  <c:v>0.0017421907481348</c:v>
                </c:pt>
                <c:pt idx="6">
                  <c:v>0.00159426801455657</c:v>
                </c:pt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r3.4xlarge.private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data!$F$2:$F$8</c:f>
              <c:numCache>
                <c:formatCode>General</c:formatCode>
                <c:ptCount val="7"/>
                <c:pt idx="0">
                  <c:v>21.1855075475142</c:v>
                </c:pt>
                <c:pt idx="1">
                  <c:v>2.11855075475142</c:v>
                </c:pt>
                <c:pt idx="2">
                  <c:v>0.212662075475142</c:v>
                </c:pt>
                <c:pt idx="3">
                  <c:v>0.0221561891418924</c:v>
                </c:pt>
                <c:pt idx="4">
                  <c:v>0.00317323164457323</c:v>
                </c:pt>
                <c:pt idx="5">
                  <c:v>0.0014859407481348</c:v>
                </c:pt>
                <c:pt idx="6">
                  <c:v>0.00133801801455657</c:v>
                </c:pt>
              </c:numCache>
            </c:numRef>
          </c:val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i2.8xlarge.private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data!$G$2:$G$8</c:f>
              <c:numCache>
                <c:formatCode>General</c:formatCode>
                <c:ptCount val="7"/>
                <c:pt idx="0">
                  <c:v>21.2856075475142</c:v>
                </c:pt>
                <c:pt idx="1">
                  <c:v>2.12856075475142</c:v>
                </c:pt>
                <c:pt idx="2">
                  <c:v>0.212856075475142</c:v>
                </c:pt>
                <c:pt idx="3">
                  <c:v>0.0225512075475142</c:v>
                </c:pt>
                <c:pt idx="4">
                  <c:v>0.00343434306144334</c:v>
                </c:pt>
                <c:pt idx="5">
                  <c:v>0.00153512053389308</c:v>
                </c:pt>
                <c:pt idx="6">
                  <c:v>0.00149163847401492</c:v>
                </c:pt>
              </c:numCache>
            </c:numRef>
          </c:val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hs1.8xlarge.private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data!$H$2:$H$8</c:f>
              <c:numCache>
                <c:formatCode>General</c:formatCode>
                <c:ptCount val="7"/>
                <c:pt idx="0">
                  <c:v>21.2448075475142</c:v>
                </c:pt>
                <c:pt idx="1">
                  <c:v>2.12448075475142</c:v>
                </c:pt>
                <c:pt idx="2">
                  <c:v>0.213848075475142</c:v>
                </c:pt>
                <c:pt idx="3">
                  <c:v>0.0229270891418924</c:v>
                </c:pt>
                <c:pt idx="4">
                  <c:v>0.00391448164457323</c:v>
                </c:pt>
                <c:pt idx="5">
                  <c:v>0.0022271907481348</c:v>
                </c:pt>
                <c:pt idx="6">
                  <c:v>0.00207926801455657</c:v>
                </c:pt>
              </c:numCache>
            </c:numRef>
          </c:val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t1.small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data!$I$2:$I$8</c:f>
              <c:numCache>
                <c:formatCode>General</c:formatCode>
                <c:ptCount val="7"/>
                <c:pt idx="0">
                  <c:v>0.0059</c:v>
                </c:pt>
                <c:pt idx="1">
                  <c:v>0.0059</c:v>
                </c:pt>
                <c:pt idx="2">
                  <c:v>0.0059</c:v>
                </c:pt>
                <c:pt idx="3">
                  <c:v>0.0059</c:v>
                </c:pt>
                <c:pt idx="4">
                  <c:v>0.0059</c:v>
                </c:pt>
                <c:pt idx="5">
                  <c:v>0.0059</c:v>
                </c:pt>
                <c:pt idx="6">
                  <c:v>0.0059</c:v>
                </c:pt>
              </c:numCache>
            </c:numRef>
          </c:val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m3.large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data!$J$2:$J$8</c:f>
              <c:numCache>
                <c:formatCode>General</c:formatCode>
                <c:ptCount val="7"/>
                <c:pt idx="0">
                  <c:v>0.0049</c:v>
                </c:pt>
                <c:pt idx="1">
                  <c:v>0.0049</c:v>
                </c:pt>
                <c:pt idx="2">
                  <c:v>0.0049</c:v>
                </c:pt>
                <c:pt idx="3">
                  <c:v>0.0049</c:v>
                </c:pt>
                <c:pt idx="4">
                  <c:v>0.0049</c:v>
                </c:pt>
                <c:pt idx="5">
                  <c:v>0.0049</c:v>
                </c:pt>
                <c:pt idx="6">
                  <c:v>0.0049</c:v>
                </c:pt>
              </c:numCache>
            </c:numRef>
          </c:val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c3.8xlarge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data!$K$2:$K$8</c:f>
              <c:numCache>
                <c:formatCode>General</c:formatCode>
                <c:ptCount val="7"/>
                <c:pt idx="0">
                  <c:v>0.0035</c:v>
                </c:pt>
                <c:pt idx="1">
                  <c:v>0.0035</c:v>
                </c:pt>
                <c:pt idx="2">
                  <c:v>0.0035</c:v>
                </c:pt>
                <c:pt idx="3">
                  <c:v>0.0035</c:v>
                </c:pt>
                <c:pt idx="4">
                  <c:v>0.0035</c:v>
                </c:pt>
                <c:pt idx="5">
                  <c:v>0.0035</c:v>
                </c:pt>
                <c:pt idx="6">
                  <c:v>0.0035</c:v>
                </c:pt>
              </c:numCache>
            </c:numRef>
          </c:val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g2.2xlarge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data!$L$2:$L$8</c:f>
              <c:numCache>
                <c:formatCode>General</c:formatCode>
                <c:ptCount val="7"/>
                <c:pt idx="0">
                  <c:v>0.0056</c:v>
                </c:pt>
                <c:pt idx="1">
                  <c:v>0.0056</c:v>
                </c:pt>
                <c:pt idx="2">
                  <c:v>0.0056</c:v>
                </c:pt>
                <c:pt idx="3">
                  <c:v>0.0056</c:v>
                </c:pt>
                <c:pt idx="4">
                  <c:v>0.0056</c:v>
                </c:pt>
                <c:pt idx="5">
                  <c:v>0.0056</c:v>
                </c:pt>
                <c:pt idx="6">
                  <c:v>0.0056</c:v>
                </c:pt>
              </c:numCache>
            </c:numRef>
          </c:val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r3.4xlarge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data!$M$2:$M$8</c:f>
              <c:numCache>
                <c:formatCode>General</c:formatCode>
                <c:ptCount val="7"/>
                <c:pt idx="0">
                  <c:v>0.0061</c:v>
                </c:pt>
                <c:pt idx="1">
                  <c:v>0.0061</c:v>
                </c:pt>
                <c:pt idx="2">
                  <c:v>0.0061</c:v>
                </c:pt>
                <c:pt idx="3">
                  <c:v>0.0061</c:v>
                </c:pt>
                <c:pt idx="4">
                  <c:v>0.0061</c:v>
                </c:pt>
                <c:pt idx="5">
                  <c:v>0.0061</c:v>
                </c:pt>
                <c:pt idx="6">
                  <c:v>0.0061</c:v>
                </c:pt>
              </c:numCache>
            </c:numRef>
          </c:val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i2.8xlarge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data!$N$2:$N$8</c:f>
              <c:numCache>
                <c:formatCode>General</c:formatCode>
                <c:ptCount val="7"/>
                <c:pt idx="0">
                  <c:v>0.014</c:v>
                </c:pt>
                <c:pt idx="1">
                  <c:v>0.014</c:v>
                </c:pt>
                <c:pt idx="2">
                  <c:v>0.014</c:v>
                </c:pt>
                <c:pt idx="3">
                  <c:v>0.014</c:v>
                </c:pt>
                <c:pt idx="4">
                  <c:v>0.014</c:v>
                </c:pt>
                <c:pt idx="5">
                  <c:v>0.014</c:v>
                </c:pt>
                <c:pt idx="6">
                  <c:v>0.014</c:v>
                </c:pt>
              </c:numCache>
            </c:numRef>
          </c:val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hs1.8xlarge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data!$A$2:$A$8</c:f>
              <c:strCach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1,000</c:v>
                </c:pt>
                <c:pt idx="4">
                  <c:v>10,000</c:v>
                </c:pt>
                <c:pt idx="5">
                  <c:v>100,000</c:v>
                </c:pt>
                <c:pt idx="6">
                  <c:v>1,000,000</c:v>
                </c:pt>
              </c:strCache>
            </c:strRef>
          </c:cat>
          <c:val>
            <c:numRef>
              <c:f>data!$O$2:$O$8</c:f>
              <c:numCache>
                <c:formatCode>General</c:formatCode>
                <c:ptCount val="7"/>
                <c:pt idx="0">
                  <c:v>0.029</c:v>
                </c:pt>
                <c:pt idx="1">
                  <c:v>0.029</c:v>
                </c:pt>
                <c:pt idx="2">
                  <c:v>0.029</c:v>
                </c:pt>
                <c:pt idx="3">
                  <c:v>0.029</c:v>
                </c:pt>
                <c:pt idx="4">
                  <c:v>0.029</c:v>
                </c:pt>
                <c:pt idx="5">
                  <c:v>0.029</c:v>
                </c:pt>
                <c:pt idx="6">
                  <c:v>0.029</c:v>
                </c:pt>
              </c:numCache>
            </c:numRef>
          </c:val>
        </c:ser>
        <c:marker val="1"/>
        <c:axId val="80746337"/>
        <c:axId val="67901175"/>
      </c:lineChart>
      <c:catAx>
        <c:axId val="8074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901175"/>
        <c:crossesAt val="0"/>
        <c:auto val="1"/>
        <c:lblAlgn val="ctr"/>
        <c:lblOffset val="100"/>
      </c:catAx>
      <c:valAx>
        <c:axId val="67901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$/hour/GFLOPS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463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Utilisation required to reach cost-wise breakpoint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data!$B$49:$B$51</c:f>
              <c:strCache>
                <c:ptCount val="1"/>
                <c:pt idx="0">
                  <c:v>t1.small.private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data!$B$52:$B$56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0.482944159331083</c:v>
                </c:pt>
                <c:pt idx="3">
                  <c:v>0.160858016729887</c:v>
                </c:pt>
                <c:pt idx="4">
                  <c:v>0.157176110581532</c:v>
                </c:pt>
              </c:numCache>
            </c:numRef>
          </c:val>
        </c:ser>
        <c:ser>
          <c:idx val="1"/>
          <c:order val="1"/>
          <c:tx>
            <c:strRef>
              <c:f>data!$C$49:$C$51</c:f>
              <c:strCache>
                <c:ptCount val="1"/>
                <c:pt idx="0">
                  <c:v>m3.large.private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data!$C$52:$C$56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0.599055917221894</c:v>
                </c:pt>
                <c:pt idx="3">
                  <c:v>0.211112539316761</c:v>
                </c:pt>
                <c:pt idx="4">
                  <c:v>0.206666686803678</c:v>
                </c:pt>
              </c:numCache>
            </c:numRef>
          </c:val>
        </c:ser>
        <c:ser>
          <c:idx val="2"/>
          <c:order val="2"/>
          <c:tx>
            <c:strRef>
              <c:f>data!$D$49:$D$51</c:f>
              <c:strCache>
                <c:ptCount val="1"/>
                <c:pt idx="0">
                  <c:v>c3.8xlarge.private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data!$D$52:$D$56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0.791719379536706</c:v>
                </c:pt>
                <c:pt idx="3">
                  <c:v>0.245849641040016</c:v>
                </c:pt>
                <c:pt idx="4">
                  <c:v>0.209291439686053</c:v>
                </c:pt>
              </c:numCache>
            </c:numRef>
          </c:val>
        </c:ser>
        <c:ser>
          <c:idx val="3"/>
          <c:order val="3"/>
          <c:tx>
            <c:strRef>
              <c:f>data!$E$49:$E$51</c:f>
              <c:strCache>
                <c:ptCount val="1"/>
                <c:pt idx="0">
                  <c:v>g2.2xlarge.private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data!$E$52:$E$56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0.612407436530934</c:v>
                </c:pt>
                <c:pt idx="3">
                  <c:v>0.311105490738357</c:v>
                </c:pt>
                <c:pt idx="4">
                  <c:v>0.284690716885102</c:v>
                </c:pt>
              </c:numCache>
            </c:numRef>
          </c:val>
        </c:ser>
        <c:ser>
          <c:idx val="4"/>
          <c:order val="4"/>
          <c:tx>
            <c:strRef>
              <c:f>data!$F$49:$F$51</c:f>
              <c:strCache>
                <c:ptCount val="1"/>
                <c:pt idx="0">
                  <c:v>r3.4xlarge.private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data!$F$52:$F$56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0.520201908946431</c:v>
                </c:pt>
                <c:pt idx="3">
                  <c:v>0.243596843956524</c:v>
                </c:pt>
                <c:pt idx="4">
                  <c:v>0.219347215501077</c:v>
                </c:pt>
              </c:numCache>
            </c:numRef>
          </c:val>
        </c:ser>
        <c:ser>
          <c:idx val="5"/>
          <c:order val="5"/>
          <c:tx>
            <c:strRef>
              <c:f>data!$G$49:$G$51</c:f>
              <c:strCache>
                <c:ptCount val="1"/>
                <c:pt idx="0">
                  <c:v>i2.8xlarge.private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data!$G$52:$G$56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0.245310218674524</c:v>
                </c:pt>
                <c:pt idx="3">
                  <c:v>0.109651466706649</c:v>
                </c:pt>
                <c:pt idx="4">
                  <c:v>0.10654560528678</c:v>
                </c:pt>
              </c:numCache>
            </c:numRef>
          </c:val>
        </c:ser>
        <c:ser>
          <c:idx val="6"/>
          <c:order val="6"/>
          <c:tx>
            <c:strRef>
              <c:f>data!$H$49:$H$51</c:f>
              <c:strCache>
                <c:ptCount val="1"/>
                <c:pt idx="0">
                  <c:v>hs1.8xlarge.private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data!$A$52:$A$56</c:f>
              <c:strCache>
                <c:ptCount val="5"/>
                <c:pt idx="0">
                  <c:v>100</c:v>
                </c:pt>
                <c:pt idx="1">
                  <c:v>1,000</c:v>
                </c:pt>
                <c:pt idx="2">
                  <c:v>10,000</c:v>
                </c:pt>
                <c:pt idx="3">
                  <c:v>100,000</c:v>
                </c:pt>
                <c:pt idx="4">
                  <c:v>1,000,000</c:v>
                </c:pt>
              </c:strCache>
            </c:strRef>
          </c:cat>
          <c:val>
            <c:numRef>
              <c:f>data!$H$52:$H$56</c:f>
              <c:numCache>
                <c:formatCode>General</c:formatCode>
                <c:ptCount val="5"/>
                <c:pt idx="0">
                  <c:v/>
                </c:pt>
                <c:pt idx="1">
                  <c:v>0.790589280754909</c:v>
                </c:pt>
                <c:pt idx="2">
                  <c:v>0.134982125674939</c:v>
                </c:pt>
                <c:pt idx="3">
                  <c:v>0.0767996809701654</c:v>
                </c:pt>
                <c:pt idx="4">
                  <c:v>0.0716988970536749</c:v>
                </c:pt>
              </c:numCache>
            </c:numRef>
          </c:val>
        </c:ser>
        <c:marker val="1"/>
        <c:axId val="3876951"/>
        <c:axId val="40555256"/>
      </c:lineChart>
      <c:catAx>
        <c:axId val="3876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55256"/>
        <c:crossesAt val="0"/>
        <c:auto val="1"/>
        <c:lblAlgn val="ctr"/>
        <c:lblOffset val="100"/>
      </c:catAx>
      <c:valAx>
        <c:axId val="40555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Utilisation percentage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769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Hour cost/pricing of instances by computing power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data!$B$34</c:f>
              <c:strCache>
                <c:ptCount val="1"/>
                <c:pt idx="0">
                  <c:v>t1.small.private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data!$B$35:$B$38</c:f>
              <c:numCache>
                <c:formatCode>General</c:formatCode>
                <c:ptCount val="4"/>
                <c:pt idx="0">
                  <c:v>0.0218615647516485</c:v>
                </c:pt>
                <c:pt idx="1">
                  <c:v>0.00284937054005339</c:v>
                </c:pt>
                <c:pt idx="2">
                  <c:v>0.000949062298706336</c:v>
                </c:pt>
                <c:pt idx="3">
                  <c:v>0.000927339052431039</c:v>
                </c:pt>
              </c:numCache>
            </c:numRef>
          </c:val>
        </c:ser>
        <c:ser>
          <c:idx val="1"/>
          <c:order val="1"/>
          <c:tx>
            <c:strRef>
              <c:f>data!$C$34</c:f>
              <c:strCache>
                <c:ptCount val="1"/>
                <c:pt idx="0">
                  <c:v>m3.large.private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data!$C$35:$C$38</c:f>
              <c:numCache>
                <c:formatCode>General</c:formatCode>
                <c:ptCount val="4"/>
                <c:pt idx="0">
                  <c:v>0.0219537113098633</c:v>
                </c:pt>
                <c:pt idx="1">
                  <c:v>0.00293537399438728</c:v>
                </c:pt>
                <c:pt idx="2">
                  <c:v>0.00103445144265213</c:v>
                </c:pt>
                <c:pt idx="3">
                  <c:v>0.00101266676533802</c:v>
                </c:pt>
              </c:numCache>
            </c:numRef>
          </c:val>
        </c:ser>
        <c:ser>
          <c:idx val="2"/>
          <c:order val="2"/>
          <c:tx>
            <c:strRef>
              <c:f>data!$D$34</c:f>
              <c:strCache>
                <c:ptCount val="1"/>
                <c:pt idx="0">
                  <c:v>c3.8xlarge.private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data!$D$35:$D$38</c:f>
              <c:numCache>
                <c:formatCode>General</c:formatCode>
                <c:ptCount val="4"/>
                <c:pt idx="0">
                  <c:v>0.0219168075475142</c:v>
                </c:pt>
                <c:pt idx="1">
                  <c:v>0.00277101782837847</c:v>
                </c:pt>
                <c:pt idx="2">
                  <c:v>0.000860473743640056</c:v>
                </c:pt>
                <c:pt idx="3">
                  <c:v>0.000732520038901184</c:v>
                </c:pt>
              </c:numCache>
            </c:numRef>
          </c:val>
        </c:ser>
        <c:ser>
          <c:idx val="3"/>
          <c:order val="3"/>
          <c:tx>
            <c:strRef>
              <c:f>data!$E$34</c:f>
              <c:strCache>
                <c:ptCount val="1"/>
                <c:pt idx="0">
                  <c:v>g2.2xlarge.private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data!$E$35:$E$38</c:f>
              <c:numCache>
                <c:formatCode>General</c:formatCode>
                <c:ptCount val="4"/>
                <c:pt idx="0">
                  <c:v>0.0232221891418924</c:v>
                </c:pt>
                <c:pt idx="1">
                  <c:v>0.00419823164457323</c:v>
                </c:pt>
                <c:pt idx="2">
                  <c:v>0.0025109407481348</c:v>
                </c:pt>
                <c:pt idx="3">
                  <c:v>0.00236301801455657</c:v>
                </c:pt>
              </c:numCache>
            </c:numRef>
          </c:val>
        </c:ser>
        <c:ser>
          <c:idx val="4"/>
          <c:order val="4"/>
          <c:tx>
            <c:strRef>
              <c:f>data!$F$34</c:f>
              <c:strCache>
                <c:ptCount val="1"/>
                <c:pt idx="0">
                  <c:v>r3.4xlarge.private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data!$F$35:$F$38</c:f>
              <c:numCache>
                <c:formatCode>General</c:formatCode>
                <c:ptCount val="4"/>
                <c:pt idx="0">
                  <c:v>0.0221561891418924</c:v>
                </c:pt>
                <c:pt idx="1">
                  <c:v>0.00317323164457323</c:v>
                </c:pt>
                <c:pt idx="2">
                  <c:v>0.0014859407481348</c:v>
                </c:pt>
                <c:pt idx="3">
                  <c:v>0.00133801801455657</c:v>
                </c:pt>
              </c:numCache>
            </c:numRef>
          </c:val>
        </c:ser>
        <c:ser>
          <c:idx val="5"/>
          <c:order val="5"/>
          <c:tx>
            <c:strRef>
              <c:f>data!$G$34</c:f>
              <c:strCache>
                <c:ptCount val="1"/>
                <c:pt idx="0">
                  <c:v>i2.8xlarge.private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data!$G$35:$G$38</c:f>
              <c:numCache>
                <c:formatCode>General</c:formatCode>
                <c:ptCount val="4"/>
                <c:pt idx="0">
                  <c:v>0.0225512075475142</c:v>
                </c:pt>
                <c:pt idx="1">
                  <c:v>0.00343434306144334</c:v>
                </c:pt>
                <c:pt idx="2">
                  <c:v>0.00153512053389308</c:v>
                </c:pt>
                <c:pt idx="3">
                  <c:v>0.00149163847401492</c:v>
                </c:pt>
              </c:numCache>
            </c:numRef>
          </c:val>
        </c:ser>
        <c:ser>
          <c:idx val="6"/>
          <c:order val="6"/>
          <c:tx>
            <c:strRef>
              <c:f>data!$H$34</c:f>
              <c:strCache>
                <c:ptCount val="1"/>
                <c:pt idx="0">
                  <c:v>hs1.8xlarge.private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data!$H$35:$H$38</c:f>
              <c:numCache>
                <c:formatCode>General</c:formatCode>
                <c:ptCount val="4"/>
                <c:pt idx="0">
                  <c:v>0.0229270891418924</c:v>
                </c:pt>
                <c:pt idx="1">
                  <c:v>0.00391448164457323</c:v>
                </c:pt>
                <c:pt idx="2">
                  <c:v>0.0022271907481348</c:v>
                </c:pt>
                <c:pt idx="3">
                  <c:v>0.00207926801455657</c:v>
                </c:pt>
              </c:numCache>
            </c:numRef>
          </c:val>
        </c:ser>
        <c:ser>
          <c:idx val="7"/>
          <c:order val="7"/>
          <c:tx>
            <c:strRef>
              <c:f>data!$I$34</c:f>
              <c:strCache>
                <c:ptCount val="1"/>
                <c:pt idx="0">
                  <c:v>t1.small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data!$I$35:$I$38</c:f>
              <c:numCache>
                <c:formatCode>General</c:formatCode>
                <c:ptCount val="4"/>
                <c:pt idx="0">
                  <c:v>0.0059</c:v>
                </c:pt>
                <c:pt idx="1">
                  <c:v>0.0059</c:v>
                </c:pt>
                <c:pt idx="2">
                  <c:v>0.0059</c:v>
                </c:pt>
                <c:pt idx="3">
                  <c:v>0.0059</c:v>
                </c:pt>
              </c:numCache>
            </c:numRef>
          </c:val>
        </c:ser>
        <c:ser>
          <c:idx val="8"/>
          <c:order val="8"/>
          <c:tx>
            <c:strRef>
              <c:f>data!$J$34</c:f>
              <c:strCache>
                <c:ptCount val="1"/>
                <c:pt idx="0">
                  <c:v>m3.large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data!$J$35:$J$38</c:f>
              <c:numCache>
                <c:formatCode>General</c:formatCode>
                <c:ptCount val="4"/>
                <c:pt idx="0">
                  <c:v>0.0049</c:v>
                </c:pt>
                <c:pt idx="1">
                  <c:v>0.0049</c:v>
                </c:pt>
                <c:pt idx="2">
                  <c:v>0.0049</c:v>
                </c:pt>
                <c:pt idx="3">
                  <c:v>0.0049</c:v>
                </c:pt>
              </c:numCache>
            </c:numRef>
          </c:val>
        </c:ser>
        <c:ser>
          <c:idx val="9"/>
          <c:order val="9"/>
          <c:tx>
            <c:strRef>
              <c:f>data!$K$34</c:f>
              <c:strCache>
                <c:ptCount val="1"/>
                <c:pt idx="0">
                  <c:v>c3.8xlarge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data!$K$35:$K$38</c:f>
              <c:numCache>
                <c:formatCode>General</c:formatCode>
                <c:ptCount val="4"/>
                <c:pt idx="0">
                  <c:v>0.0035</c:v>
                </c:pt>
                <c:pt idx="1">
                  <c:v>0.0035</c:v>
                </c:pt>
                <c:pt idx="2">
                  <c:v>0.0035</c:v>
                </c:pt>
                <c:pt idx="3">
                  <c:v>0.0035</c:v>
                </c:pt>
              </c:numCache>
            </c:numRef>
          </c:val>
        </c:ser>
        <c:ser>
          <c:idx val="10"/>
          <c:order val="10"/>
          <c:tx>
            <c:strRef>
              <c:f>data!$L$34</c:f>
              <c:strCache>
                <c:ptCount val="1"/>
                <c:pt idx="0">
                  <c:v>g2.2xlarge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data!$L$35:$L$38</c:f>
              <c:numCache>
                <c:formatCode>General</c:formatCode>
                <c:ptCount val="4"/>
                <c:pt idx="0">
                  <c:v>0.0056</c:v>
                </c:pt>
                <c:pt idx="1">
                  <c:v>0.0056</c:v>
                </c:pt>
                <c:pt idx="2">
                  <c:v>0.0056</c:v>
                </c:pt>
                <c:pt idx="3">
                  <c:v>0.0056</c:v>
                </c:pt>
              </c:numCache>
            </c:numRef>
          </c:val>
        </c:ser>
        <c:ser>
          <c:idx val="11"/>
          <c:order val="11"/>
          <c:tx>
            <c:strRef>
              <c:f>data!$M$34</c:f>
              <c:strCache>
                <c:ptCount val="1"/>
                <c:pt idx="0">
                  <c:v>r3.4xlarge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data!$M$35:$M$38</c:f>
              <c:numCache>
                <c:formatCode>General</c:formatCode>
                <c:ptCount val="4"/>
                <c:pt idx="0">
                  <c:v>0.0061</c:v>
                </c:pt>
                <c:pt idx="1">
                  <c:v>0.0061</c:v>
                </c:pt>
                <c:pt idx="2">
                  <c:v>0.0061</c:v>
                </c:pt>
                <c:pt idx="3">
                  <c:v>0.0061</c:v>
                </c:pt>
              </c:numCache>
            </c:numRef>
          </c:val>
        </c:ser>
        <c:ser>
          <c:idx val="12"/>
          <c:order val="12"/>
          <c:tx>
            <c:strRef>
              <c:f>data!$N$34</c:f>
              <c:strCache>
                <c:ptCount val="1"/>
                <c:pt idx="0">
                  <c:v>i2.8xlarge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data!$N$35:$N$38</c:f>
              <c:numCache>
                <c:formatCode>General</c:formatCode>
                <c:ptCount val="4"/>
                <c:pt idx="0">
                  <c:v>0.014</c:v>
                </c:pt>
                <c:pt idx="1">
                  <c:v>0.014</c:v>
                </c:pt>
                <c:pt idx="2">
                  <c:v>0.014</c:v>
                </c:pt>
                <c:pt idx="3">
                  <c:v>0.014</c:v>
                </c:pt>
              </c:numCache>
            </c:numRef>
          </c:val>
        </c:ser>
        <c:ser>
          <c:idx val="13"/>
          <c:order val="13"/>
          <c:tx>
            <c:strRef>
              <c:f>data!$O$34</c:f>
              <c:strCache>
                <c:ptCount val="1"/>
                <c:pt idx="0">
                  <c:v>hs1.8xlarge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data!$A$35:$A$38</c:f>
              <c:strCache>
                <c:ptCount val="4"/>
                <c:pt idx="0">
                  <c:v>1,000</c:v>
                </c:pt>
                <c:pt idx="1">
                  <c:v>10,000</c:v>
                </c:pt>
                <c:pt idx="2">
                  <c:v>100,000</c:v>
                </c:pt>
                <c:pt idx="3">
                  <c:v>1,000,000</c:v>
                </c:pt>
              </c:strCache>
            </c:strRef>
          </c:cat>
          <c:val>
            <c:numRef>
              <c:f>data!$O$35:$O$38</c:f>
              <c:numCache>
                <c:formatCode>General</c:formatCode>
                <c:ptCount val="4"/>
                <c:pt idx="0">
                  <c:v>0.029</c:v>
                </c:pt>
                <c:pt idx="1">
                  <c:v>0.029</c:v>
                </c:pt>
                <c:pt idx="2">
                  <c:v>0.029</c:v>
                </c:pt>
                <c:pt idx="3">
                  <c:v>0.029</c:v>
                </c:pt>
              </c:numCache>
            </c:numRef>
          </c:val>
        </c:ser>
        <c:marker val="1"/>
        <c:axId val="65347319"/>
        <c:axId val="12899774"/>
      </c:lineChart>
      <c:catAx>
        <c:axId val="6534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99774"/>
        <c:crossesAt val="0"/>
        <c:auto val="1"/>
        <c:lblAlgn val="ctr"/>
        <c:lblOffset val="100"/>
      </c:catAx>
      <c:valAx>
        <c:axId val="128997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$/hour/GFLOPS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473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Unitary pricing of Amazon instances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EC2!$B$37</c:f>
              <c:strCache>
                <c:ptCount val="1"/>
                <c:pt idx="0">
                  <c:v>price/vCPU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EC2!$A$38:$A$44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EC2!$B$38:$B$44</c:f>
              <c:numCache>
                <c:formatCode>General</c:formatCode>
                <c:ptCount val="7"/>
                <c:pt idx="0">
                  <c:v>0.026</c:v>
                </c:pt>
                <c:pt idx="1">
                  <c:v>0.07</c:v>
                </c:pt>
                <c:pt idx="2">
                  <c:v>0.0525</c:v>
                </c:pt>
                <c:pt idx="3">
                  <c:v>0.08125</c:v>
                </c:pt>
                <c:pt idx="4">
                  <c:v>0.0875</c:v>
                </c:pt>
                <c:pt idx="5">
                  <c:v>0.213125</c:v>
                </c:pt>
                <c:pt idx="6">
                  <c:v>0.2875</c:v>
                </c:pt>
              </c:numCache>
            </c:numRef>
          </c:val>
        </c:ser>
        <c:ser>
          <c:idx val="1"/>
          <c:order val="1"/>
          <c:tx>
            <c:strRef>
              <c:f>EC2!$C$37</c:f>
              <c:strCache>
                <c:ptCount val="1"/>
                <c:pt idx="0">
                  <c:v>price/Mem GB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EC2!$A$38:$A$44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EC2!$C$38:$C$44</c:f>
              <c:numCache>
                <c:formatCode>General</c:formatCode>
                <c:ptCount val="7"/>
                <c:pt idx="0">
                  <c:v>0.013</c:v>
                </c:pt>
                <c:pt idx="1">
                  <c:v>0.0186666666666667</c:v>
                </c:pt>
                <c:pt idx="2">
                  <c:v>0.028</c:v>
                </c:pt>
                <c:pt idx="3">
                  <c:v>0.0433333333333333</c:v>
                </c:pt>
                <c:pt idx="4">
                  <c:v>0.0114754098360656</c:v>
                </c:pt>
                <c:pt idx="5">
                  <c:v>0.0279508196721311</c:v>
                </c:pt>
                <c:pt idx="6">
                  <c:v>0.0393162393162393</c:v>
                </c:pt>
              </c:numCache>
            </c:numRef>
          </c:val>
        </c:ser>
        <c:ser>
          <c:idx val="2"/>
          <c:order val="2"/>
          <c:tx>
            <c:strRef>
              <c:f>EC2!$D$37</c:f>
              <c:strCache>
                <c:ptCount val="1"/>
                <c:pt idx="0">
                  <c:v>price/storage GB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EC2!$A$38:$A$44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EC2!$D$38:$D$44</c:f>
              <c:numCache>
                <c:formatCode>General</c:formatCode>
                <c:ptCount val="7"/>
                <c:pt idx="0">
                  <c:v/>
                </c:pt>
                <c:pt idx="1">
                  <c:v>0.004375</c:v>
                </c:pt>
                <c:pt idx="2">
                  <c:v>0.002625</c:v>
                </c:pt>
                <c:pt idx="3">
                  <c:v>0.0108333333333333</c:v>
                </c:pt>
                <c:pt idx="4">
                  <c:v>0.0021875</c:v>
                </c:pt>
                <c:pt idx="5">
                  <c:v>0.001065625</c:v>
                </c:pt>
                <c:pt idx="6">
                  <c:v>9.58333333333333E-005</c:v>
                </c:pt>
              </c:numCache>
            </c:numRef>
          </c:val>
        </c:ser>
        <c:gapWidth val="100"/>
        <c:axId val="11956567"/>
        <c:axId val="83058496"/>
      </c:barChart>
      <c:catAx>
        <c:axId val="11956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058496"/>
        <c:crossesAt val="0"/>
        <c:auto val="1"/>
        <c:lblAlgn val="ctr"/>
        <c:lblOffset val="100"/>
      </c:catAx>
      <c:valAx>
        <c:axId val="83058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95656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Logarithmic unitary pricing of Amazon instances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EC2!$B$37</c:f>
              <c:strCache>
                <c:ptCount val="1"/>
                <c:pt idx="0">
                  <c:v>price/vCPU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EC2!$A$38:$A$44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EC2!$B$38:$B$44</c:f>
              <c:numCache>
                <c:formatCode>General</c:formatCode>
                <c:ptCount val="7"/>
                <c:pt idx="0">
                  <c:v>0.026</c:v>
                </c:pt>
                <c:pt idx="1">
                  <c:v>0.07</c:v>
                </c:pt>
                <c:pt idx="2">
                  <c:v>0.0525</c:v>
                </c:pt>
                <c:pt idx="3">
                  <c:v>0.08125</c:v>
                </c:pt>
                <c:pt idx="4">
                  <c:v>0.0875</c:v>
                </c:pt>
                <c:pt idx="5">
                  <c:v>0.213125</c:v>
                </c:pt>
                <c:pt idx="6">
                  <c:v>0.2875</c:v>
                </c:pt>
              </c:numCache>
            </c:numRef>
          </c:val>
        </c:ser>
        <c:ser>
          <c:idx val="1"/>
          <c:order val="1"/>
          <c:tx>
            <c:strRef>
              <c:f>EC2!$C$37</c:f>
              <c:strCache>
                <c:ptCount val="1"/>
                <c:pt idx="0">
                  <c:v>price/Mem GB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EC2!$A$38:$A$44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EC2!$C$38:$C$44</c:f>
              <c:numCache>
                <c:formatCode>General</c:formatCode>
                <c:ptCount val="7"/>
                <c:pt idx="0">
                  <c:v>0.013</c:v>
                </c:pt>
                <c:pt idx="1">
                  <c:v>0.0186666666666667</c:v>
                </c:pt>
                <c:pt idx="2">
                  <c:v>0.028</c:v>
                </c:pt>
                <c:pt idx="3">
                  <c:v>0.0433333333333333</c:v>
                </c:pt>
                <c:pt idx="4">
                  <c:v>0.0114754098360656</c:v>
                </c:pt>
                <c:pt idx="5">
                  <c:v>0.0279508196721311</c:v>
                </c:pt>
                <c:pt idx="6">
                  <c:v>0.0393162393162393</c:v>
                </c:pt>
              </c:numCache>
            </c:numRef>
          </c:val>
        </c:ser>
        <c:ser>
          <c:idx val="2"/>
          <c:order val="2"/>
          <c:tx>
            <c:strRef>
              <c:f>EC2!$D$37</c:f>
              <c:strCache>
                <c:ptCount val="1"/>
                <c:pt idx="0">
                  <c:v>price/storage GB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EC2!$A$38:$A$44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EC2!$D$38:$D$44</c:f>
              <c:numCache>
                <c:formatCode>General</c:formatCode>
                <c:ptCount val="7"/>
                <c:pt idx="0">
                  <c:v/>
                </c:pt>
                <c:pt idx="1">
                  <c:v>0.004375</c:v>
                </c:pt>
                <c:pt idx="2">
                  <c:v>0.002625</c:v>
                </c:pt>
                <c:pt idx="3">
                  <c:v>0.0108333333333333</c:v>
                </c:pt>
                <c:pt idx="4">
                  <c:v>0.0021875</c:v>
                </c:pt>
                <c:pt idx="5">
                  <c:v>0.001065625</c:v>
                </c:pt>
                <c:pt idx="6">
                  <c:v>9.58333333333333E-005</c:v>
                </c:pt>
              </c:numCache>
            </c:numRef>
          </c:val>
        </c:ser>
        <c:gapWidth val="100"/>
        <c:axId val="8817437"/>
        <c:axId val="89463709"/>
      </c:barChart>
      <c:catAx>
        <c:axId val="88174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463709"/>
        <c:crossesAt val="0"/>
        <c:auto val="1"/>
        <c:lblAlgn val="ctr"/>
        <c:lblOffset val="100"/>
      </c:catAx>
      <c:valAx>
        <c:axId val="89463709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74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Amazon instances pricing compared to m3.large pricing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EC2!$B$47</c:f>
              <c:strCache>
                <c:ptCount val="1"/>
                <c:pt idx="0">
                  <c:v>price/vCPU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EC2!$A$48:$A$54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EC2!$B$48:$B$54</c:f>
              <c:numCache>
                <c:formatCode>General</c:formatCode>
                <c:ptCount val="7"/>
                <c:pt idx="0">
                  <c:v>0.371428571428571</c:v>
                </c:pt>
                <c:pt idx="1">
                  <c:v>1</c:v>
                </c:pt>
                <c:pt idx="2">
                  <c:v>0.75</c:v>
                </c:pt>
                <c:pt idx="3">
                  <c:v>1.16071428571429</c:v>
                </c:pt>
                <c:pt idx="4">
                  <c:v>1.25</c:v>
                </c:pt>
                <c:pt idx="5">
                  <c:v>3.04464285714286</c:v>
                </c:pt>
                <c:pt idx="6">
                  <c:v>4.10714285714286</c:v>
                </c:pt>
              </c:numCache>
            </c:numRef>
          </c:val>
        </c:ser>
        <c:ser>
          <c:idx val="1"/>
          <c:order val="1"/>
          <c:tx>
            <c:strRef>
              <c:f>EC2!$C$47</c:f>
              <c:strCache>
                <c:ptCount val="1"/>
                <c:pt idx="0">
                  <c:v>price/Mem GB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EC2!$A$48:$A$54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EC2!$C$48:$C$54</c:f>
              <c:numCache>
                <c:formatCode>General</c:formatCode>
                <c:ptCount val="7"/>
                <c:pt idx="0">
                  <c:v>0.696428571428571</c:v>
                </c:pt>
                <c:pt idx="1">
                  <c:v>1</c:v>
                </c:pt>
                <c:pt idx="2">
                  <c:v>1.5</c:v>
                </c:pt>
                <c:pt idx="3">
                  <c:v>2.32142857142857</c:v>
                </c:pt>
                <c:pt idx="4">
                  <c:v>0.614754098360656</c:v>
                </c:pt>
                <c:pt idx="5">
                  <c:v>1.49736533957845</c:v>
                </c:pt>
                <c:pt idx="6">
                  <c:v>2.10622710622711</c:v>
                </c:pt>
              </c:numCache>
            </c:numRef>
          </c:val>
        </c:ser>
        <c:ser>
          <c:idx val="2"/>
          <c:order val="2"/>
          <c:tx>
            <c:strRef>
              <c:f>EC2!$D$47</c:f>
              <c:strCache>
                <c:ptCount val="1"/>
                <c:pt idx="0">
                  <c:v>price/storage GB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EC2!$A$48:$A$54</c:f>
              <c:strCache>
                <c:ptCount val="7"/>
                <c:pt idx="0">
                  <c:v>t2.small</c:v>
                </c:pt>
                <c:pt idx="1">
                  <c:v>m3.large</c:v>
                </c:pt>
                <c:pt idx="2">
                  <c:v>c3.8xlarge</c:v>
                </c:pt>
                <c:pt idx="3">
                  <c:v>g2.2xlarge</c:v>
                </c:pt>
                <c:pt idx="4">
                  <c:v>r3.4xlarge</c:v>
                </c:pt>
                <c:pt idx="5">
                  <c:v>i2.8xlarge</c:v>
                </c:pt>
                <c:pt idx="6">
                  <c:v>hs1.8xlarge</c:v>
                </c:pt>
              </c:strCache>
            </c:strRef>
          </c:cat>
          <c:val>
            <c:numRef>
              <c:f>EC2!$D$48:$D$54</c:f>
              <c:numCache>
                <c:formatCode>General</c:formatCode>
                <c:ptCount val="7"/>
                <c:pt idx="0">
                  <c:v/>
                </c:pt>
                <c:pt idx="1">
                  <c:v>1</c:v>
                </c:pt>
                <c:pt idx="2">
                  <c:v>0.6</c:v>
                </c:pt>
                <c:pt idx="3">
                  <c:v>2.47619047619048</c:v>
                </c:pt>
                <c:pt idx="4">
                  <c:v>0.5</c:v>
                </c:pt>
                <c:pt idx="5">
                  <c:v>0.243571428571429</c:v>
                </c:pt>
                <c:pt idx="6">
                  <c:v>0.0219047619047619</c:v>
                </c:pt>
              </c:numCache>
            </c:numRef>
          </c:val>
        </c:ser>
        <c:gapWidth val="100"/>
        <c:axId val="26636478"/>
        <c:axId val="25930997"/>
      </c:barChart>
      <c:catAx>
        <c:axId val="266364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30997"/>
        <c:crossesAt val="0"/>
        <c:auto val="1"/>
        <c:lblAlgn val="ctr"/>
        <c:lblOffset val="100"/>
      </c:catAx>
      <c:valAx>
        <c:axId val="259309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63647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874800</xdr:colOff>
      <xdr:row>19</xdr:row>
      <xdr:rowOff>44280</xdr:rowOff>
    </xdr:from>
    <xdr:to>
      <xdr:col>10</xdr:col>
      <xdr:colOff>1617840</xdr:colOff>
      <xdr:row>38</xdr:row>
      <xdr:rowOff>132840</xdr:rowOff>
    </xdr:to>
    <xdr:graphicFrame>
      <xdr:nvGraphicFramePr>
        <xdr:cNvPr id="0" name="Unitary pricing of Amazon instances"/>
        <xdr:cNvGraphicFramePr/>
      </xdr:nvGraphicFramePr>
      <xdr:xfrm>
        <a:off x="6371640" y="3134520"/>
        <a:ext cx="575136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1934640</xdr:colOff>
      <xdr:row>19</xdr:row>
      <xdr:rowOff>95760</xdr:rowOff>
    </xdr:from>
    <xdr:to>
      <xdr:col>14</xdr:col>
      <xdr:colOff>1416600</xdr:colOff>
      <xdr:row>39</xdr:row>
      <xdr:rowOff>21600</xdr:rowOff>
    </xdr:to>
    <xdr:graphicFrame>
      <xdr:nvGraphicFramePr>
        <xdr:cNvPr id="1" name="Unitary pricing of Amazon instances"/>
        <xdr:cNvGraphicFramePr/>
      </xdr:nvGraphicFramePr>
      <xdr:xfrm>
        <a:off x="12439800" y="3186000"/>
        <a:ext cx="575136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770040</xdr:colOff>
      <xdr:row>40</xdr:row>
      <xdr:rowOff>20520</xdr:rowOff>
    </xdr:from>
    <xdr:to>
      <xdr:col>10</xdr:col>
      <xdr:colOff>1530360</xdr:colOff>
      <xdr:row>60</xdr:row>
      <xdr:rowOff>2160</xdr:rowOff>
    </xdr:to>
    <xdr:graphicFrame>
      <xdr:nvGraphicFramePr>
        <xdr:cNvPr id="2" name=""/>
        <xdr:cNvGraphicFramePr/>
      </xdr:nvGraphicFramePr>
      <xdr:xfrm>
        <a:off x="6266880" y="6580440"/>
        <a:ext cx="576864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118080</xdr:colOff>
      <xdr:row>0</xdr:row>
      <xdr:rowOff>10080</xdr:rowOff>
    </xdr:from>
    <xdr:to>
      <xdr:col>23</xdr:col>
      <xdr:colOff>570240</xdr:colOff>
      <xdr:row>24</xdr:row>
      <xdr:rowOff>111240</xdr:rowOff>
    </xdr:to>
    <xdr:graphicFrame>
      <xdr:nvGraphicFramePr>
        <xdr:cNvPr id="3" name=""/>
        <xdr:cNvGraphicFramePr/>
      </xdr:nvGraphicFramePr>
      <xdr:xfrm>
        <a:off x="15199200" y="10080"/>
        <a:ext cx="6954480" cy="404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660960</xdr:colOff>
      <xdr:row>56</xdr:row>
      <xdr:rowOff>26280</xdr:rowOff>
    </xdr:from>
    <xdr:to>
      <xdr:col>15</xdr:col>
      <xdr:colOff>730800</xdr:colOff>
      <xdr:row>76</xdr:row>
      <xdr:rowOff>14760</xdr:rowOff>
    </xdr:to>
    <xdr:graphicFrame>
      <xdr:nvGraphicFramePr>
        <xdr:cNvPr id="4" name=""/>
        <xdr:cNvGraphicFramePr/>
      </xdr:nvGraphicFramePr>
      <xdr:xfrm>
        <a:off x="10052280" y="9190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320760</xdr:colOff>
      <xdr:row>27</xdr:row>
      <xdr:rowOff>142200</xdr:rowOff>
    </xdr:from>
    <xdr:to>
      <xdr:col>24</xdr:col>
      <xdr:colOff>769680</xdr:colOff>
      <xdr:row>52</xdr:row>
      <xdr:rowOff>94680</xdr:rowOff>
    </xdr:to>
    <xdr:graphicFrame>
      <xdr:nvGraphicFramePr>
        <xdr:cNvPr id="5" name=""/>
        <xdr:cNvGraphicFramePr/>
      </xdr:nvGraphicFramePr>
      <xdr:xfrm>
        <a:off x="16214760" y="4571640"/>
        <a:ext cx="6951240" cy="40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7" activeCellId="0" sqref="F17"/>
    </sheetView>
  </sheetViews>
  <sheetFormatPr defaultRowHeight="12.8"/>
  <cols>
    <col collapsed="false" hidden="false" max="2" min="1" style="0" width="11.5204081632653"/>
    <col collapsed="false" hidden="false" max="3" min="3" style="0" width="17.5510204081633"/>
    <col collapsed="false" hidden="false" max="4" min="4" style="0" width="21.4387755102041"/>
    <col collapsed="false" hidden="false" max="5" min="5" style="0" width="15.8826530612245"/>
    <col collapsed="false" hidden="false" max="6" min="6" style="0" width="18.5204081632653"/>
    <col collapsed="false" hidden="false" max="7" min="7" style="0" width="15.8826530612245"/>
    <col collapsed="false" hidden="false" max="8" min="8" style="0" width="13.515306122449"/>
    <col collapsed="false" hidden="false" max="10" min="9" style="0" width="11.530612244898"/>
    <col collapsed="false" hidden="false" max="11" min="11" style="0" width="31.5765306122449"/>
    <col collapsed="false" hidden="false" max="12" min="12" style="0" width="11.5204081632653"/>
    <col collapsed="false" hidden="false" max="13" min="13" style="0" width="18.5204081632653"/>
    <col collapsed="false" hidden="false" max="14" min="14" style="0" width="27.234693877551"/>
    <col collapsed="false" hidden="false" max="15" min="15" style="0" width="31.9591836734694"/>
    <col collapsed="false" hidden="false" max="1025" min="16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1</v>
      </c>
      <c r="C2" s="0" t="n">
        <v>12</v>
      </c>
      <c r="D2" s="0" t="n">
        <v>2</v>
      </c>
      <c r="F2" s="0" t="n">
        <v>0</v>
      </c>
      <c r="I2" s="0" t="n">
        <v>0.026</v>
      </c>
      <c r="K2" s="0" t="s">
        <v>9</v>
      </c>
    </row>
    <row r="3" customFormat="false" ht="12.8" hidden="false" customHeight="false" outlineLevel="0" collapsed="false">
      <c r="A3" s="0" t="s">
        <v>10</v>
      </c>
      <c r="B3" s="0" t="n">
        <v>2</v>
      </c>
      <c r="D3" s="0" t="n">
        <v>7.5</v>
      </c>
      <c r="E3" s="0" t="n">
        <v>1</v>
      </c>
      <c r="F3" s="0" t="n">
        <v>32</v>
      </c>
      <c r="I3" s="0" t="n">
        <v>0.14</v>
      </c>
      <c r="K3" s="0" t="s">
        <v>11</v>
      </c>
      <c r="L3" s="0" t="s">
        <v>12</v>
      </c>
    </row>
    <row r="4" customFormat="false" ht="12.8" hidden="false" customHeight="false" outlineLevel="0" collapsed="false">
      <c r="A4" s="0" t="s">
        <v>13</v>
      </c>
      <c r="B4" s="0" t="n">
        <v>32</v>
      </c>
      <c r="D4" s="0" t="n">
        <v>60</v>
      </c>
      <c r="E4" s="0" t="n">
        <v>2</v>
      </c>
      <c r="F4" s="0" t="n">
        <v>640</v>
      </c>
      <c r="I4" s="0" t="n">
        <v>1.68</v>
      </c>
      <c r="K4" s="0" t="s">
        <v>14</v>
      </c>
      <c r="L4" s="0" t="s">
        <v>12</v>
      </c>
      <c r="M4" s="0" t="s">
        <v>15</v>
      </c>
    </row>
    <row r="5" customFormat="false" ht="12.95" hidden="false" customHeight="true" outlineLevel="0" collapsed="false">
      <c r="A5" s="0" t="s">
        <v>16</v>
      </c>
      <c r="B5" s="0" t="n">
        <v>8</v>
      </c>
      <c r="D5" s="0" t="n">
        <v>15</v>
      </c>
      <c r="E5" s="0" t="n">
        <v>1</v>
      </c>
      <c r="F5" s="0" t="n">
        <v>60</v>
      </c>
      <c r="G5" s="0" t="n">
        <v>1536</v>
      </c>
      <c r="H5" s="0" t="n">
        <v>4</v>
      </c>
      <c r="I5" s="0" t="n">
        <v>0.65</v>
      </c>
      <c r="K5" s="0" t="s">
        <v>17</v>
      </c>
      <c r="N5" s="1" t="s">
        <v>18</v>
      </c>
      <c r="O5" s="0" t="s">
        <v>19</v>
      </c>
    </row>
    <row r="6" customFormat="false" ht="12.8" hidden="false" customHeight="false" outlineLevel="0" collapsed="false">
      <c r="A6" s="0" t="s">
        <v>20</v>
      </c>
      <c r="B6" s="0" t="n">
        <v>16</v>
      </c>
      <c r="D6" s="0" t="n">
        <v>122</v>
      </c>
      <c r="E6" s="0" t="n">
        <v>2</v>
      </c>
      <c r="F6" s="0" t="n">
        <v>640</v>
      </c>
      <c r="I6" s="0" t="n">
        <v>1.4</v>
      </c>
      <c r="K6" s="0" t="s">
        <v>11</v>
      </c>
      <c r="L6" s="0" t="s">
        <v>12</v>
      </c>
      <c r="M6" s="0" t="s">
        <v>15</v>
      </c>
      <c r="N6" s="2"/>
    </row>
    <row r="7" customFormat="false" ht="12.8" hidden="false" customHeight="false" outlineLevel="0" collapsed="false">
      <c r="A7" s="0" t="s">
        <v>21</v>
      </c>
      <c r="B7" s="0" t="n">
        <v>32</v>
      </c>
      <c r="D7" s="0" t="n">
        <v>244</v>
      </c>
      <c r="E7" s="0" t="n">
        <v>8</v>
      </c>
      <c r="F7" s="0" t="n">
        <v>6400</v>
      </c>
      <c r="I7" s="0" t="n">
        <v>6.82</v>
      </c>
      <c r="K7" s="0" t="s">
        <v>11</v>
      </c>
      <c r="L7" s="0" t="s">
        <v>12</v>
      </c>
      <c r="M7" s="0" t="s">
        <v>15</v>
      </c>
    </row>
    <row r="8" customFormat="false" ht="12.8" hidden="false" customHeight="false" outlineLevel="0" collapsed="false">
      <c r="A8" s="0" t="s">
        <v>22</v>
      </c>
      <c r="B8" s="0" t="n">
        <v>16</v>
      </c>
      <c r="D8" s="0" t="n">
        <v>117</v>
      </c>
      <c r="E8" s="0" t="n">
        <v>24</v>
      </c>
      <c r="F8" s="0" t="n">
        <v>48000</v>
      </c>
      <c r="I8" s="0" t="n">
        <v>4.6</v>
      </c>
      <c r="K8" s="0" t="s">
        <v>23</v>
      </c>
      <c r="L8" s="0" t="s">
        <v>24</v>
      </c>
      <c r="N8" s="0" t="s">
        <v>25</v>
      </c>
    </row>
    <row r="15" customFormat="false" ht="12.8" hidden="false" customHeight="false" outlineLevel="0" collapsed="false">
      <c r="A15" s="3"/>
      <c r="B15" s="3"/>
      <c r="C15" s="3"/>
      <c r="D15" s="3"/>
      <c r="E15" s="3"/>
    </row>
    <row r="24" customFormat="false" ht="15" hidden="false" customHeight="false" outlineLevel="0" collapsed="false">
      <c r="A24" s="4" t="s">
        <v>26</v>
      </c>
    </row>
    <row r="25" customFormat="false" ht="15" hidden="false" customHeight="false" outlineLevel="0" collapsed="false">
      <c r="A25" s="4"/>
    </row>
    <row r="26" customFormat="false" ht="12.8" hidden="false" customHeight="false" outlineLevel="0" collapsed="false">
      <c r="B26" s="5" t="s">
        <v>27</v>
      </c>
    </row>
    <row r="27" customFormat="false" ht="12.8" hidden="false" customHeight="false" outlineLevel="0" collapsed="false">
      <c r="B27" s="0" t="s">
        <v>0</v>
      </c>
      <c r="C27" s="0" t="s">
        <v>2</v>
      </c>
      <c r="D27" s="0" t="s">
        <v>4</v>
      </c>
      <c r="E27" s="0" t="s">
        <v>7</v>
      </c>
    </row>
    <row r="28" customFormat="false" ht="12.8" hidden="false" customHeight="false" outlineLevel="0" collapsed="false">
      <c r="A28" s="0" t="s">
        <v>8</v>
      </c>
      <c r="B28" s="0" t="n">
        <v>1</v>
      </c>
      <c r="C28" s="0" t="n">
        <v>2</v>
      </c>
      <c r="D28" s="0" t="n">
        <v>0</v>
      </c>
      <c r="E28" s="0" t="n">
        <v>0.026</v>
      </c>
    </row>
    <row r="29" customFormat="false" ht="12.8" hidden="false" customHeight="false" outlineLevel="0" collapsed="false">
      <c r="A29" s="0" t="s">
        <v>10</v>
      </c>
      <c r="B29" s="0" t="n">
        <v>2</v>
      </c>
      <c r="C29" s="0" t="n">
        <v>7.5</v>
      </c>
      <c r="D29" s="0" t="n">
        <v>32</v>
      </c>
      <c r="E29" s="0" t="n">
        <v>0.14</v>
      </c>
    </row>
    <row r="30" customFormat="false" ht="12.8" hidden="false" customHeight="false" outlineLevel="0" collapsed="false">
      <c r="A30" s="0" t="s">
        <v>13</v>
      </c>
      <c r="B30" s="0" t="n">
        <v>32</v>
      </c>
      <c r="C30" s="0" t="n">
        <v>60</v>
      </c>
      <c r="D30" s="0" t="n">
        <v>640</v>
      </c>
      <c r="E30" s="0" t="n">
        <v>1.68</v>
      </c>
    </row>
    <row r="31" customFormat="false" ht="12.8" hidden="false" customHeight="false" outlineLevel="0" collapsed="false">
      <c r="A31" s="0" t="s">
        <v>16</v>
      </c>
      <c r="B31" s="0" t="n">
        <v>8</v>
      </c>
      <c r="C31" s="0" t="n">
        <v>15</v>
      </c>
      <c r="D31" s="0" t="n">
        <v>60</v>
      </c>
      <c r="E31" s="0" t="n">
        <v>0.65</v>
      </c>
    </row>
    <row r="32" customFormat="false" ht="12.8" hidden="false" customHeight="false" outlineLevel="0" collapsed="false">
      <c r="A32" s="0" t="s">
        <v>20</v>
      </c>
      <c r="B32" s="0" t="n">
        <v>16</v>
      </c>
      <c r="C32" s="0" t="n">
        <v>122</v>
      </c>
      <c r="D32" s="0" t="n">
        <v>640</v>
      </c>
      <c r="E32" s="0" t="n">
        <v>1.4</v>
      </c>
    </row>
    <row r="33" customFormat="false" ht="12.8" hidden="false" customHeight="false" outlineLevel="0" collapsed="false">
      <c r="A33" s="0" t="s">
        <v>21</v>
      </c>
      <c r="B33" s="0" t="n">
        <v>32</v>
      </c>
      <c r="C33" s="0" t="n">
        <v>244</v>
      </c>
      <c r="D33" s="0" t="n">
        <v>6400</v>
      </c>
      <c r="E33" s="0" t="n">
        <v>6.82</v>
      </c>
    </row>
    <row r="34" customFormat="false" ht="12.8" hidden="false" customHeight="false" outlineLevel="0" collapsed="false">
      <c r="A34" s="0" t="s">
        <v>22</v>
      </c>
      <c r="B34" s="0" t="n">
        <v>16</v>
      </c>
      <c r="C34" s="0" t="n">
        <v>117</v>
      </c>
      <c r="D34" s="0" t="n">
        <v>48000</v>
      </c>
      <c r="E34" s="0" t="n">
        <v>4.6</v>
      </c>
    </row>
    <row r="36" customFormat="false" ht="12.8" hidden="false" customHeight="false" outlineLevel="0" collapsed="false">
      <c r="B36" s="5" t="s">
        <v>28</v>
      </c>
    </row>
    <row r="37" customFormat="false" ht="12.8" hidden="false" customHeight="false" outlineLevel="0" collapsed="false">
      <c r="B37" s="0" t="s">
        <v>29</v>
      </c>
      <c r="C37" s="0" t="s">
        <v>30</v>
      </c>
      <c r="D37" s="0" t="s">
        <v>31</v>
      </c>
    </row>
    <row r="38" customFormat="false" ht="12.8" hidden="false" customHeight="false" outlineLevel="0" collapsed="false">
      <c r="A38" s="0" t="s">
        <v>8</v>
      </c>
      <c r="B38" s="0" t="n">
        <f aca="false">E28/B28</f>
        <v>0.026</v>
      </c>
      <c r="C38" s="0" t="n">
        <f aca="false">E28/C28</f>
        <v>0.013</v>
      </c>
    </row>
    <row r="39" customFormat="false" ht="12.8" hidden="false" customHeight="false" outlineLevel="0" collapsed="false">
      <c r="A39" s="0" t="s">
        <v>10</v>
      </c>
      <c r="B39" s="0" t="n">
        <f aca="false">E29/B29</f>
        <v>0.07</v>
      </c>
      <c r="C39" s="0" t="n">
        <f aca="false">E29/C29</f>
        <v>0.0186666666666667</v>
      </c>
      <c r="D39" s="0" t="n">
        <f aca="false">E29/D29</f>
        <v>0.004375</v>
      </c>
    </row>
    <row r="40" customFormat="false" ht="12.8" hidden="false" customHeight="false" outlineLevel="0" collapsed="false">
      <c r="A40" s="0" t="s">
        <v>13</v>
      </c>
      <c r="B40" s="0" t="n">
        <f aca="false">E30/B30</f>
        <v>0.0525</v>
      </c>
      <c r="C40" s="0" t="n">
        <f aca="false">E30/C30</f>
        <v>0.028</v>
      </c>
      <c r="D40" s="0" t="n">
        <f aca="false">E30/D30</f>
        <v>0.002625</v>
      </c>
    </row>
    <row r="41" customFormat="false" ht="12.8" hidden="false" customHeight="false" outlineLevel="0" collapsed="false">
      <c r="A41" s="0" t="s">
        <v>16</v>
      </c>
      <c r="B41" s="0" t="n">
        <f aca="false">E31/B31</f>
        <v>0.08125</v>
      </c>
      <c r="C41" s="0" t="n">
        <f aca="false">E31/C31</f>
        <v>0.0433333333333333</v>
      </c>
      <c r="D41" s="0" t="n">
        <f aca="false">E31/D31</f>
        <v>0.0108333333333333</v>
      </c>
    </row>
    <row r="42" customFormat="false" ht="12.8" hidden="false" customHeight="false" outlineLevel="0" collapsed="false">
      <c r="A42" s="0" t="s">
        <v>20</v>
      </c>
      <c r="B42" s="0" t="n">
        <f aca="false">E32/B32</f>
        <v>0.0875</v>
      </c>
      <c r="C42" s="0" t="n">
        <f aca="false">E32/C32</f>
        <v>0.0114754098360656</v>
      </c>
      <c r="D42" s="0" t="n">
        <f aca="false">E32/D32</f>
        <v>0.0021875</v>
      </c>
    </row>
    <row r="43" customFormat="false" ht="12.8" hidden="false" customHeight="false" outlineLevel="0" collapsed="false">
      <c r="A43" s="0" t="s">
        <v>21</v>
      </c>
      <c r="B43" s="0" t="n">
        <f aca="false">E33/B33</f>
        <v>0.213125</v>
      </c>
      <c r="C43" s="0" t="n">
        <f aca="false">E33/C33</f>
        <v>0.0279508196721311</v>
      </c>
      <c r="D43" s="0" t="n">
        <f aca="false">E33/D33</f>
        <v>0.001065625</v>
      </c>
    </row>
    <row r="44" customFormat="false" ht="12.8" hidden="false" customHeight="false" outlineLevel="0" collapsed="false">
      <c r="A44" s="0" t="s">
        <v>22</v>
      </c>
      <c r="B44" s="0" t="n">
        <f aca="false">E34/B34</f>
        <v>0.2875</v>
      </c>
      <c r="C44" s="0" t="n">
        <f aca="false">E34/C34</f>
        <v>0.0393162393162393</v>
      </c>
      <c r="D44" s="0" t="n">
        <f aca="false">E34/D34</f>
        <v>9.58333333333333E-005</v>
      </c>
    </row>
    <row r="47" customFormat="false" ht="12.8" hidden="false" customHeight="false" outlineLevel="0" collapsed="false">
      <c r="B47" s="0" t="s">
        <v>29</v>
      </c>
      <c r="C47" s="0" t="s">
        <v>30</v>
      </c>
      <c r="D47" s="0" t="s">
        <v>31</v>
      </c>
    </row>
    <row r="48" customFormat="false" ht="12.8" hidden="false" customHeight="false" outlineLevel="0" collapsed="false">
      <c r="A48" s="0" t="s">
        <v>8</v>
      </c>
      <c r="B48" s="0" t="n">
        <f aca="false">B38/B$39</f>
        <v>0.371428571428571</v>
      </c>
      <c r="C48" s="0" t="n">
        <f aca="false">C38/C$39</f>
        <v>0.696428571428571</v>
      </c>
    </row>
    <row r="49" customFormat="false" ht="12.8" hidden="false" customHeight="false" outlineLevel="0" collapsed="false">
      <c r="A49" s="0" t="s">
        <v>10</v>
      </c>
      <c r="B49" s="0" t="n">
        <f aca="false">B39/B$39</f>
        <v>1</v>
      </c>
      <c r="C49" s="0" t="n">
        <f aca="false">C39/C$39</f>
        <v>1</v>
      </c>
      <c r="D49" s="0" t="n">
        <f aca="false">D39/D$39</f>
        <v>1</v>
      </c>
    </row>
    <row r="50" customFormat="false" ht="12.8" hidden="false" customHeight="false" outlineLevel="0" collapsed="false">
      <c r="A50" s="0" t="s">
        <v>13</v>
      </c>
      <c r="B50" s="0" t="n">
        <f aca="false">B40/B$39</f>
        <v>0.75</v>
      </c>
      <c r="C50" s="0" t="n">
        <f aca="false">C40/C$39</f>
        <v>1.5</v>
      </c>
      <c r="D50" s="0" t="n">
        <f aca="false">D40/D$39</f>
        <v>0.6</v>
      </c>
    </row>
    <row r="51" customFormat="false" ht="12.8" hidden="false" customHeight="false" outlineLevel="0" collapsed="false">
      <c r="A51" s="0" t="s">
        <v>16</v>
      </c>
      <c r="B51" s="0" t="n">
        <f aca="false">B41/B$39</f>
        <v>1.16071428571429</v>
      </c>
      <c r="C51" s="0" t="n">
        <f aca="false">C41/C$39</f>
        <v>2.32142857142857</v>
      </c>
      <c r="D51" s="0" t="n">
        <f aca="false">D41/D$39</f>
        <v>2.47619047619048</v>
      </c>
    </row>
    <row r="52" customFormat="false" ht="12.8" hidden="false" customHeight="false" outlineLevel="0" collapsed="false">
      <c r="A52" s="0" t="s">
        <v>20</v>
      </c>
      <c r="B52" s="0" t="n">
        <f aca="false">B42/B$39</f>
        <v>1.25</v>
      </c>
      <c r="C52" s="0" t="n">
        <f aca="false">C42/C$39</f>
        <v>0.614754098360656</v>
      </c>
      <c r="D52" s="0" t="n">
        <f aca="false">D42/D$39</f>
        <v>0.5</v>
      </c>
    </row>
    <row r="53" customFormat="false" ht="12.8" hidden="false" customHeight="false" outlineLevel="0" collapsed="false">
      <c r="A53" s="0" t="s">
        <v>21</v>
      </c>
      <c r="B53" s="0" t="n">
        <f aca="false">B43/B$39</f>
        <v>3.04464285714286</v>
      </c>
      <c r="C53" s="0" t="n">
        <f aca="false">C43/C$39</f>
        <v>1.49736533957845</v>
      </c>
      <c r="D53" s="0" t="n">
        <f aca="false">D43/D$39</f>
        <v>0.243571428571429</v>
      </c>
    </row>
    <row r="54" customFormat="false" ht="12.8" hidden="false" customHeight="false" outlineLevel="0" collapsed="false">
      <c r="A54" s="0" t="s">
        <v>22</v>
      </c>
      <c r="B54" s="0" t="n">
        <f aca="false">B44/B$39</f>
        <v>4.10714285714286</v>
      </c>
      <c r="C54" s="0" t="n">
        <f aca="false">C44/C$39</f>
        <v>2.10622710622711</v>
      </c>
      <c r="D54" s="0" t="n">
        <f aca="false">D44/D$39</f>
        <v>0.0219047619047619</v>
      </c>
    </row>
    <row r="57" customFormat="false" ht="12.8" hidden="false" customHeight="false" outlineLevel="0" collapsed="false">
      <c r="A57" s="5" t="s">
        <v>32</v>
      </c>
    </row>
    <row r="59" customFormat="false" ht="12.8" hidden="false" customHeight="false" outlineLevel="0" collapsed="false">
      <c r="A59" s="0" t="s">
        <v>33</v>
      </c>
    </row>
    <row r="60" customFormat="false" ht="12.8" hidden="false" customHeight="false" outlineLevel="0" collapsed="false">
      <c r="A60" s="0" t="s">
        <v>34</v>
      </c>
    </row>
    <row r="62" customFormat="false" ht="12.8" hidden="false" customHeight="false" outlineLevel="0" collapsed="false">
      <c r="A62" s="0" t="s">
        <v>35</v>
      </c>
    </row>
    <row r="64" customFormat="false" ht="13.4" hidden="false" customHeight="false" outlineLevel="0" collapsed="false">
      <c r="A64" s="0" t="s">
        <v>36</v>
      </c>
    </row>
    <row r="66" customFormat="false" ht="12.8" hidden="false" customHeight="false" outlineLevel="0" collapsed="false">
      <c r="A66" s="0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124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90" zoomScaleNormal="90" zoomScalePageLayoutView="100" workbookViewId="0">
      <selection pane="topLeft" activeCell="B89" activeCellId="0" sqref="B89"/>
    </sheetView>
  </sheetViews>
  <sheetFormatPr defaultRowHeight="12.8"/>
  <cols>
    <col collapsed="false" hidden="false" max="1" min="1" style="6" width="36.3061224489796"/>
    <col collapsed="false" hidden="false" max="2" min="2" style="6" width="24.0816326530612"/>
    <col collapsed="false" hidden="false" max="3" min="3" style="6" width="19.6275510204082"/>
    <col collapsed="false" hidden="false" max="4" min="4" style="6" width="22.2091836734694"/>
    <col collapsed="false" hidden="false" max="5" min="5" style="6" width="14.7704081632653"/>
    <col collapsed="false" hidden="false" max="6" min="6" style="6" width="84.530612244898"/>
    <col collapsed="false" hidden="false" max="7" min="7" style="6" width="11.5204081632653"/>
    <col collapsed="false" hidden="false" max="8" min="8" style="6" width="13.0051020408163"/>
    <col collapsed="false" hidden="false" max="9" min="9" style="6" width="66.4591836734694"/>
    <col collapsed="false" hidden="false" max="10" min="10" style="6" width="59.3673469387755"/>
    <col collapsed="false" hidden="false" max="1022" min="11" style="6" width="11.5204081632653"/>
    <col collapsed="false" hidden="false" max="1025" min="1023" style="0" width="11.5204081632653"/>
  </cols>
  <sheetData>
    <row r="1" customFormat="false" ht="12.8" hidden="false" customHeight="false" outlineLevel="0" collapsed="false">
      <c r="A1" s="7" t="s">
        <v>38</v>
      </c>
      <c r="B1" s="8"/>
      <c r="C1" s="9"/>
      <c r="D1" s="10"/>
      <c r="E1" s="10"/>
      <c r="F1" s="10" t="s">
        <v>39</v>
      </c>
      <c r="G1" s="10"/>
      <c r="H1" s="10"/>
    </row>
    <row r="2" customFormat="false" ht="12.8" hidden="false" customHeight="false" outlineLevel="0" collapsed="false">
      <c r="A2" s="11"/>
      <c r="B2" s="10" t="s">
        <v>40</v>
      </c>
      <c r="C2" s="12" t="n">
        <v>0.1</v>
      </c>
      <c r="D2" s="10"/>
      <c r="E2" s="10"/>
      <c r="F2" s="10" t="s">
        <v>41</v>
      </c>
      <c r="G2" s="10"/>
      <c r="H2" s="10"/>
    </row>
    <row r="3" customFormat="false" ht="12.8" hidden="false" customHeight="false" outlineLevel="0" collapsed="false">
      <c r="A3" s="11"/>
      <c r="B3" s="10"/>
      <c r="C3" s="12"/>
      <c r="D3" s="10"/>
      <c r="E3" s="10"/>
      <c r="F3" s="10"/>
      <c r="G3" s="10"/>
      <c r="H3" s="10"/>
    </row>
    <row r="4" customFormat="false" ht="12.8" hidden="false" customHeight="false" outlineLevel="0" collapsed="false">
      <c r="A4" s="11"/>
      <c r="B4" s="10" t="s">
        <v>42</v>
      </c>
      <c r="C4" s="12" t="n">
        <f aca="false">C2*24*365.2425</f>
        <v>876.582</v>
      </c>
      <c r="D4" s="10"/>
      <c r="E4" s="10"/>
      <c r="F4" s="10"/>
      <c r="G4" s="10"/>
      <c r="H4" s="10"/>
    </row>
    <row r="5" customFormat="false" ht="12.8" hidden="false" customHeight="false" outlineLevel="0" collapsed="false">
      <c r="A5" s="13"/>
      <c r="B5" s="14" t="s">
        <v>43</v>
      </c>
      <c r="C5" s="15" t="n">
        <f aca="false">5*C4</f>
        <v>4382.91</v>
      </c>
      <c r="D5" s="10"/>
      <c r="E5" s="10"/>
      <c r="F5" s="10"/>
      <c r="G5" s="10"/>
      <c r="H5" s="10"/>
    </row>
    <row r="6" customFormat="false" ht="12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</row>
    <row r="7" customFormat="false" ht="12.8" hidden="false" customHeight="false" outlineLevel="0" collapsed="false">
      <c r="A7" s="7" t="s">
        <v>44</v>
      </c>
      <c r="B7" s="8"/>
      <c r="C7" s="8"/>
      <c r="D7" s="9"/>
      <c r="E7" s="10"/>
      <c r="F7" s="10"/>
      <c r="G7" s="10"/>
      <c r="H7" s="10"/>
    </row>
    <row r="8" customFormat="false" ht="12.8" hidden="false" customHeight="false" outlineLevel="0" collapsed="false">
      <c r="A8" s="11"/>
      <c r="B8" s="10"/>
      <c r="C8" s="10"/>
      <c r="D8" s="12"/>
      <c r="E8" s="10"/>
      <c r="F8" s="10"/>
      <c r="G8" s="10"/>
      <c r="H8" s="10"/>
      <c r="I8" s="16"/>
    </row>
    <row r="9" customFormat="false" ht="12.8" hidden="false" customHeight="false" outlineLevel="0" collapsed="false">
      <c r="A9" s="11"/>
      <c r="B9" s="10" t="s">
        <v>45</v>
      </c>
      <c r="C9" s="10" t="n">
        <v>21</v>
      </c>
      <c r="D9" s="12"/>
      <c r="E9" s="10"/>
      <c r="F9" s="10" t="s">
        <v>46</v>
      </c>
      <c r="G9" s="10"/>
      <c r="H9" s="10"/>
    </row>
    <row r="10" customFormat="false" ht="12.8" hidden="false" customHeight="false" outlineLevel="0" collapsed="false">
      <c r="A10" s="11"/>
      <c r="B10" s="10" t="s">
        <v>47</v>
      </c>
      <c r="C10" s="10" t="n">
        <f aca="false">21*1800</f>
        <v>37800</v>
      </c>
      <c r="D10" s="12" t="s">
        <v>48</v>
      </c>
      <c r="E10" s="10"/>
      <c r="F10" s="10" t="s">
        <v>49</v>
      </c>
      <c r="G10" s="10"/>
      <c r="H10" s="10"/>
    </row>
    <row r="11" customFormat="false" ht="12.8" hidden="false" customHeight="false" outlineLevel="0" collapsed="false">
      <c r="A11" s="13"/>
      <c r="B11" s="14" t="s">
        <v>50</v>
      </c>
      <c r="C11" s="17" t="n">
        <v>1000</v>
      </c>
      <c r="D11" s="15"/>
      <c r="E11" s="10"/>
      <c r="F11" s="10"/>
      <c r="G11" s="10"/>
      <c r="H11" s="10"/>
    </row>
    <row r="12" customFormat="false" ht="12.8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</row>
    <row r="13" customFormat="false" ht="12.8" hidden="false" customHeight="false" outlineLevel="0" collapsed="false">
      <c r="A13" s="7" t="s">
        <v>51</v>
      </c>
      <c r="B13" s="8"/>
      <c r="C13" s="9"/>
      <c r="D13" s="10"/>
      <c r="E13" s="10"/>
      <c r="F13" s="10"/>
      <c r="G13" s="10"/>
      <c r="H13" s="10"/>
    </row>
    <row r="14" customFormat="false" ht="12.8" hidden="false" customHeight="false" outlineLevel="0" collapsed="false">
      <c r="A14" s="11"/>
      <c r="B14" s="10" t="s">
        <v>52</v>
      </c>
      <c r="C14" s="18" t="n">
        <v>24</v>
      </c>
      <c r="D14" s="10"/>
      <c r="E14" s="10"/>
      <c r="F14" s="10" t="s">
        <v>53</v>
      </c>
      <c r="G14" s="10"/>
      <c r="H14" s="19"/>
      <c r="I14" s="20"/>
      <c r="J14" s="20"/>
      <c r="K14" s="20"/>
      <c r="L14" s="20"/>
      <c r="M14" s="20"/>
      <c r="N14" s="20"/>
      <c r="O14" s="20"/>
      <c r="P14" s="20"/>
    </row>
    <row r="15" customFormat="false" ht="13.4" hidden="false" customHeight="true" outlineLevel="0" collapsed="false">
      <c r="A15" s="13"/>
      <c r="B15" s="14" t="s">
        <v>54</v>
      </c>
      <c r="C15" s="15" t="n">
        <v>549</v>
      </c>
      <c r="D15" s="10"/>
      <c r="E15" s="10"/>
      <c r="F15" s="10"/>
      <c r="G15" s="10"/>
      <c r="H15" s="19"/>
      <c r="I15" s="20"/>
      <c r="J15" s="20"/>
      <c r="K15" s="20"/>
      <c r="L15" s="20"/>
      <c r="M15" s="20"/>
      <c r="N15" s="20"/>
      <c r="O15" s="20"/>
      <c r="P15" s="20"/>
    </row>
    <row r="16" customFormat="false" ht="12.8" hidden="false" customHeight="false" outlineLevel="0" collapsed="false">
      <c r="A16" s="10"/>
      <c r="B16" s="10"/>
      <c r="C16" s="10"/>
      <c r="D16" s="10"/>
      <c r="E16" s="10"/>
      <c r="F16" s="10"/>
      <c r="G16" s="10"/>
      <c r="H16" s="19"/>
      <c r="I16" s="20"/>
      <c r="J16" s="20"/>
      <c r="K16" s="20"/>
      <c r="L16" s="20"/>
      <c r="M16" s="20"/>
      <c r="N16" s="20"/>
      <c r="O16" s="20"/>
      <c r="P16" s="20"/>
    </row>
    <row r="17" customFormat="false" ht="12.8" hidden="false" customHeight="false" outlineLevel="0" collapsed="false">
      <c r="A17" s="7" t="s">
        <v>55</v>
      </c>
      <c r="B17" s="8"/>
      <c r="C17" s="9"/>
      <c r="D17" s="10"/>
      <c r="E17" s="10"/>
      <c r="F17" s="10"/>
      <c r="G17" s="10"/>
      <c r="H17" s="19"/>
      <c r="I17" s="20"/>
      <c r="J17" s="20"/>
      <c r="K17" s="20"/>
      <c r="L17" s="20"/>
      <c r="M17" s="20"/>
      <c r="N17" s="20"/>
      <c r="O17" s="20"/>
      <c r="P17" s="20"/>
    </row>
    <row r="18" customFormat="false" ht="12.8" hidden="false" customHeight="false" outlineLevel="0" collapsed="false">
      <c r="A18" s="11"/>
      <c r="B18" s="10" t="s">
        <v>56</v>
      </c>
      <c r="C18" s="12"/>
      <c r="D18" s="10"/>
      <c r="E18" s="10"/>
      <c r="F18" s="10" t="s">
        <v>57</v>
      </c>
      <c r="G18" s="10"/>
      <c r="H18" s="10"/>
    </row>
    <row r="19" customFormat="false" ht="12.8" hidden="false" customHeight="false" outlineLevel="0" collapsed="false">
      <c r="A19" s="11"/>
      <c r="B19" s="10" t="s">
        <v>58</v>
      </c>
      <c r="C19" s="12"/>
      <c r="D19" s="10"/>
      <c r="E19" s="10"/>
      <c r="F19" s="10" t="s">
        <v>59</v>
      </c>
      <c r="G19" s="10"/>
      <c r="H19" s="10"/>
    </row>
    <row r="20" customFormat="false" ht="12.8" hidden="false" customHeight="false" outlineLevel="0" collapsed="false">
      <c r="A20" s="13"/>
      <c r="B20" s="14" t="s">
        <v>60</v>
      </c>
      <c r="C20" s="21" t="n">
        <v>0.9</v>
      </c>
      <c r="D20" s="10"/>
      <c r="E20" s="10"/>
      <c r="F20" s="10"/>
      <c r="G20" s="10"/>
      <c r="H20" s="10"/>
    </row>
    <row r="21" customFormat="false" ht="12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</row>
    <row r="22" customFormat="false" ht="12.8" hidden="false" customHeight="false" outlineLevel="0" collapsed="false">
      <c r="A22" s="7" t="s">
        <v>61</v>
      </c>
      <c r="B22" s="8"/>
      <c r="C22" s="9"/>
      <c r="D22" s="10"/>
      <c r="E22" s="10"/>
      <c r="F22" s="10"/>
      <c r="G22" s="10"/>
      <c r="H22" s="10"/>
    </row>
    <row r="23" customFormat="false" ht="12.8" hidden="false" customHeight="false" outlineLevel="0" collapsed="false">
      <c r="A23" s="11"/>
      <c r="B23" s="10" t="s">
        <v>62</v>
      </c>
      <c r="C23" s="12"/>
      <c r="D23" s="10"/>
      <c r="E23" s="10"/>
      <c r="F23" s="10"/>
      <c r="G23" s="10"/>
      <c r="H23" s="10"/>
    </row>
    <row r="24" customFormat="false" ht="12.8" hidden="false" customHeight="false" outlineLevel="0" collapsed="false">
      <c r="A24" s="11"/>
      <c r="B24" s="10" t="s">
        <v>54</v>
      </c>
      <c r="C24" s="12" t="n">
        <v>100</v>
      </c>
      <c r="D24" s="10"/>
      <c r="E24" s="10"/>
      <c r="F24" s="10" t="s">
        <v>63</v>
      </c>
      <c r="G24" s="10"/>
      <c r="H24" s="10"/>
    </row>
    <row r="25" customFormat="false" ht="12.8" hidden="false" customHeight="false" outlineLevel="0" collapsed="false">
      <c r="A25" s="13"/>
      <c r="B25" s="14" t="s">
        <v>64</v>
      </c>
      <c r="C25" s="15" t="n">
        <f aca="false">C24/10*C14</f>
        <v>240</v>
      </c>
      <c r="D25" s="10"/>
      <c r="E25" s="10"/>
      <c r="F25" s="10"/>
      <c r="G25" s="10"/>
      <c r="H25" s="10"/>
    </row>
    <row r="26" customFormat="false" ht="12.8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</row>
    <row r="27" customFormat="false" ht="12.8" hidden="false" customHeight="false" outlineLevel="0" collapsed="false">
      <c r="A27" s="7" t="s">
        <v>65</v>
      </c>
      <c r="B27" s="8"/>
      <c r="C27" s="9"/>
      <c r="D27" s="10"/>
      <c r="E27" s="10"/>
      <c r="F27" s="10" t="s">
        <v>66</v>
      </c>
      <c r="G27" s="10"/>
      <c r="H27" s="10"/>
    </row>
    <row r="28" customFormat="false" ht="12.8" hidden="false" customHeight="false" outlineLevel="0" collapsed="false">
      <c r="A28" s="11"/>
      <c r="B28" s="10"/>
      <c r="C28" s="12"/>
      <c r="D28" s="10"/>
      <c r="E28" s="10"/>
      <c r="F28" s="10"/>
      <c r="G28" s="10"/>
      <c r="H28" s="10"/>
    </row>
    <row r="29" customFormat="false" ht="12.8" hidden="false" customHeight="false" outlineLevel="0" collapsed="false">
      <c r="A29" s="11"/>
      <c r="B29" s="10"/>
      <c r="C29" s="12"/>
      <c r="D29" s="10"/>
      <c r="E29" s="10"/>
      <c r="F29" s="10"/>
      <c r="G29" s="10"/>
      <c r="H29" s="16"/>
    </row>
    <row r="30" customFormat="false" ht="12.8" hidden="false" customHeight="false" outlineLevel="0" collapsed="false">
      <c r="A30" s="11"/>
      <c r="B30" s="10" t="s">
        <v>67</v>
      </c>
      <c r="C30" s="12" t="n">
        <v>2743</v>
      </c>
      <c r="D30" s="10"/>
      <c r="E30" s="10"/>
      <c r="F30" s="10"/>
      <c r="G30" s="10"/>
      <c r="H30" s="10"/>
      <c r="I30" s="22"/>
    </row>
    <row r="31" customFormat="false" ht="12.8" hidden="false" customHeight="false" outlineLevel="0" collapsed="false">
      <c r="A31" s="11"/>
      <c r="B31" s="10" t="s">
        <v>68</v>
      </c>
      <c r="C31" s="18" t="n">
        <v>0.215</v>
      </c>
      <c r="D31" s="10"/>
      <c r="E31" s="10"/>
      <c r="F31" s="10" t="s">
        <v>69</v>
      </c>
      <c r="G31" s="10"/>
      <c r="H31" s="10"/>
    </row>
    <row r="32" customFormat="false" ht="12.8" hidden="false" customHeight="false" outlineLevel="0" collapsed="false">
      <c r="A32" s="11"/>
      <c r="B32" s="10" t="s">
        <v>70</v>
      </c>
      <c r="C32" s="18" t="n">
        <v>12</v>
      </c>
      <c r="D32" s="10"/>
      <c r="E32" s="10"/>
      <c r="F32" s="10"/>
      <c r="G32" s="10"/>
      <c r="H32" s="10"/>
    </row>
    <row r="33" customFormat="false" ht="12.8" hidden="false" customHeight="false" outlineLevel="0" collapsed="false">
      <c r="A33" s="11"/>
      <c r="B33" s="10"/>
      <c r="C33" s="12"/>
      <c r="D33" s="10"/>
      <c r="E33" s="10"/>
      <c r="F33" s="10" t="s">
        <v>71</v>
      </c>
      <c r="G33" s="10"/>
      <c r="H33" s="10"/>
    </row>
    <row r="34" customFormat="false" ht="13.25" hidden="false" customHeight="false" outlineLevel="0" collapsed="false">
      <c r="A34" s="13"/>
      <c r="B34" s="14" t="s">
        <v>72</v>
      </c>
      <c r="C34" s="15" t="n">
        <f aca="false">C30/C32</f>
        <v>228.583333333333</v>
      </c>
      <c r="D34" s="10"/>
      <c r="E34" s="10"/>
      <c r="F34" s="23" t="s">
        <v>73</v>
      </c>
      <c r="G34" s="10" t="n">
        <v>1329</v>
      </c>
      <c r="H34" s="10"/>
    </row>
    <row r="35" customFormat="false" ht="13.25" hidden="false" customHeight="false" outlineLevel="0" collapsed="false">
      <c r="A35" s="10"/>
      <c r="B35" s="10"/>
      <c r="C35" s="10"/>
      <c r="D35" s="10"/>
      <c r="E35" s="10"/>
      <c r="F35" s="16" t="s">
        <v>74</v>
      </c>
      <c r="G35" s="10" t="n">
        <v>1126</v>
      </c>
      <c r="H35" s="16"/>
      <c r="I35" s="6" t="s">
        <v>75</v>
      </c>
      <c r="J35" s="6" t="s">
        <v>76</v>
      </c>
    </row>
    <row r="36" customFormat="false" ht="13.25" hidden="false" customHeight="false" outlineLevel="0" collapsed="false">
      <c r="A36" s="10"/>
      <c r="B36" s="10"/>
      <c r="C36" s="10"/>
      <c r="D36" s="10"/>
      <c r="E36" s="10"/>
      <c r="F36" s="16" t="s">
        <v>77</v>
      </c>
      <c r="G36" s="10" t="n">
        <v>288</v>
      </c>
      <c r="H36" s="10"/>
    </row>
    <row r="37" customFormat="false" ht="12.8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</row>
    <row r="38" customFormat="false" ht="12.8" hidden="false" customHeight="false" outlineLevel="0" collapsed="false">
      <c r="A38" s="7" t="s">
        <v>10</v>
      </c>
      <c r="B38" s="8"/>
      <c r="C38" s="9"/>
      <c r="D38" s="10"/>
      <c r="E38" s="10"/>
      <c r="F38" s="10" t="s">
        <v>78</v>
      </c>
      <c r="G38" s="10"/>
      <c r="H38" s="10"/>
    </row>
    <row r="39" customFormat="false" ht="12.8" hidden="false" customHeight="false" outlineLevel="0" collapsed="false">
      <c r="A39" s="11"/>
      <c r="B39" s="10"/>
      <c r="C39" s="12"/>
      <c r="D39" s="10"/>
      <c r="E39" s="10"/>
      <c r="F39" s="10"/>
      <c r="G39" s="10"/>
      <c r="H39" s="10"/>
    </row>
    <row r="40" customFormat="false" ht="12.8" hidden="false" customHeight="false" outlineLevel="0" collapsed="false">
      <c r="A40" s="11"/>
      <c r="B40" s="10"/>
      <c r="C40" s="12"/>
      <c r="D40" s="10"/>
      <c r="E40" s="10"/>
      <c r="F40" s="10"/>
      <c r="G40" s="10"/>
      <c r="H40" s="10"/>
    </row>
    <row r="41" customFormat="false" ht="12.8" hidden="false" customHeight="false" outlineLevel="0" collapsed="false">
      <c r="A41" s="11"/>
      <c r="B41" s="10" t="s">
        <v>67</v>
      </c>
      <c r="C41" s="12" t="n">
        <v>3126</v>
      </c>
      <c r="D41" s="10"/>
      <c r="E41" s="10"/>
      <c r="F41" s="10"/>
      <c r="G41" s="10"/>
      <c r="H41" s="10"/>
    </row>
    <row r="42" customFormat="false" ht="12.8" hidden="false" customHeight="false" outlineLevel="0" collapsed="false">
      <c r="A42" s="11"/>
      <c r="B42" s="10" t="s">
        <v>68</v>
      </c>
      <c r="C42" s="18" t="n">
        <v>0.23</v>
      </c>
      <c r="D42" s="10"/>
      <c r="E42" s="10"/>
      <c r="F42" s="10" t="s">
        <v>69</v>
      </c>
      <c r="G42" s="10"/>
      <c r="H42" s="10"/>
    </row>
    <row r="43" customFormat="false" ht="12.8" hidden="false" customHeight="false" outlineLevel="0" collapsed="false">
      <c r="A43" s="11"/>
      <c r="B43" s="10" t="s">
        <v>70</v>
      </c>
      <c r="C43" s="18" t="n">
        <v>6</v>
      </c>
      <c r="D43" s="10"/>
      <c r="E43" s="10"/>
      <c r="F43" s="10"/>
      <c r="G43" s="10"/>
      <c r="H43" s="10"/>
    </row>
    <row r="44" customFormat="false" ht="12.8" hidden="false" customHeight="false" outlineLevel="0" collapsed="false">
      <c r="A44" s="11"/>
      <c r="B44" s="10"/>
      <c r="C44" s="12"/>
      <c r="D44" s="10"/>
      <c r="E44" s="10"/>
      <c r="F44" s="10" t="s">
        <v>71</v>
      </c>
      <c r="G44" s="10"/>
      <c r="H44" s="10"/>
    </row>
    <row r="45" customFormat="false" ht="13.25" hidden="false" customHeight="false" outlineLevel="0" collapsed="false">
      <c r="A45" s="13"/>
      <c r="B45" s="14" t="s">
        <v>72</v>
      </c>
      <c r="C45" s="15" t="n">
        <f aca="false">C41/C43</f>
        <v>521</v>
      </c>
      <c r="D45" s="10"/>
      <c r="E45" s="10"/>
      <c r="F45" s="23" t="s">
        <v>73</v>
      </c>
      <c r="G45" s="10" t="n">
        <v>1329</v>
      </c>
      <c r="H45" s="10"/>
    </row>
    <row r="46" customFormat="false" ht="13.25" hidden="false" customHeight="false" outlineLevel="0" collapsed="false">
      <c r="A46" s="10"/>
      <c r="B46" s="10"/>
      <c r="C46" s="10"/>
      <c r="D46" s="10"/>
      <c r="E46" s="10"/>
      <c r="F46" s="16" t="s">
        <v>79</v>
      </c>
      <c r="G46" s="10" t="n">
        <v>1126</v>
      </c>
      <c r="H46" s="16"/>
      <c r="I46" s="6" t="s">
        <v>75</v>
      </c>
      <c r="J46" s="6" t="s">
        <v>76</v>
      </c>
    </row>
    <row r="47" customFormat="false" ht="13.25" hidden="false" customHeight="false" outlineLevel="0" collapsed="false">
      <c r="A47" s="10"/>
      <c r="B47" s="10"/>
      <c r="C47" s="10"/>
      <c r="D47" s="10"/>
      <c r="E47" s="10"/>
      <c r="F47" s="16" t="s">
        <v>80</v>
      </c>
      <c r="G47" s="10" t="n">
        <v>576</v>
      </c>
      <c r="H47" s="10"/>
    </row>
    <row r="48" customFormat="false" ht="12.8" hidden="false" customHeight="false" outlineLevel="0" collapsed="false">
      <c r="A48" s="10"/>
      <c r="B48" s="10"/>
      <c r="C48" s="10"/>
      <c r="D48" s="10"/>
      <c r="E48" s="10"/>
      <c r="F48" s="10" t="s">
        <v>81</v>
      </c>
      <c r="G48" s="10" t="n">
        <v>94.99</v>
      </c>
      <c r="H48" s="10"/>
    </row>
    <row r="49" customFormat="false" ht="12.8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</row>
    <row r="50" customFormat="false" ht="12.8" hidden="false" customHeight="false" outlineLevel="0" collapsed="false">
      <c r="A50" s="7" t="s">
        <v>20</v>
      </c>
      <c r="B50" s="8"/>
      <c r="C50" s="9"/>
      <c r="D50" s="10"/>
      <c r="E50" s="10"/>
      <c r="F50" s="10" t="s">
        <v>82</v>
      </c>
      <c r="G50" s="10"/>
      <c r="H50" s="10"/>
    </row>
    <row r="51" customFormat="false" ht="12.8" hidden="false" customHeight="false" outlineLevel="0" collapsed="false">
      <c r="A51" s="0"/>
      <c r="B51" s="0" t="n">
        <v>8</v>
      </c>
      <c r="C51" s="24" t="s">
        <v>83</v>
      </c>
      <c r="D51" s="10"/>
      <c r="E51" s="10"/>
      <c r="F51" s="10"/>
      <c r="G51" s="10"/>
      <c r="H51" s="10"/>
    </row>
    <row r="52" customFormat="false" ht="12.8" hidden="false" customHeight="false" outlineLevel="0" collapsed="false">
      <c r="A52" s="25"/>
      <c r="B52" s="10"/>
      <c r="C52" s="12"/>
      <c r="D52" s="10"/>
      <c r="E52" s="10"/>
      <c r="F52" s="10"/>
      <c r="G52" s="10"/>
      <c r="H52" s="10"/>
    </row>
    <row r="53" customFormat="false" ht="12.8" hidden="false" customHeight="false" outlineLevel="0" collapsed="false">
      <c r="A53" s="11"/>
      <c r="B53" s="10" t="s">
        <v>67</v>
      </c>
      <c r="C53" s="12" t="n">
        <f aca="false">SUM(G57:G60)</f>
        <v>2547.49</v>
      </c>
      <c r="D53" s="10"/>
      <c r="E53" s="10"/>
      <c r="F53" s="10"/>
      <c r="G53" s="10"/>
      <c r="H53" s="10"/>
    </row>
    <row r="54" customFormat="false" ht="12.8" hidden="false" customHeight="false" outlineLevel="0" collapsed="false">
      <c r="A54" s="25"/>
      <c r="B54" s="10" t="s">
        <v>68</v>
      </c>
      <c r="C54" s="18" t="n">
        <v>0.207</v>
      </c>
      <c r="D54" s="10"/>
      <c r="E54" s="10"/>
      <c r="F54" s="10" t="s">
        <v>84</v>
      </c>
      <c r="G54" s="10"/>
      <c r="H54" s="10"/>
    </row>
    <row r="55" customFormat="false" ht="12.8" hidden="false" customHeight="false" outlineLevel="0" collapsed="false">
      <c r="A55" s="11"/>
      <c r="B55" s="10" t="s">
        <v>70</v>
      </c>
      <c r="C55" s="18" t="n">
        <v>1</v>
      </c>
      <c r="D55" s="10"/>
      <c r="E55" s="10"/>
      <c r="F55" s="10"/>
      <c r="G55" s="10"/>
      <c r="H55" s="10"/>
    </row>
    <row r="56" customFormat="false" ht="12.8" hidden="false" customHeight="false" outlineLevel="0" collapsed="false">
      <c r="A56" s="25"/>
      <c r="B56" s="10"/>
      <c r="C56" s="12"/>
      <c r="D56" s="10"/>
      <c r="E56" s="10"/>
      <c r="F56" s="10" t="s">
        <v>71</v>
      </c>
      <c r="G56" s="10"/>
      <c r="H56" s="10"/>
    </row>
    <row r="57" customFormat="false" ht="12.8" hidden="false" customHeight="false" outlineLevel="0" collapsed="false">
      <c r="A57" s="13"/>
      <c r="B57" s="14" t="s">
        <v>72</v>
      </c>
      <c r="C57" s="15" t="n">
        <f aca="false">C53</f>
        <v>2547.49</v>
      </c>
      <c r="D57" s="10"/>
      <c r="E57" s="10"/>
      <c r="F57" s="2" t="s">
        <v>85</v>
      </c>
      <c r="G57" s="10" t="n">
        <v>939</v>
      </c>
      <c r="H57" s="10"/>
    </row>
    <row r="58" customFormat="false" ht="13.25" hidden="false" customHeight="false" outlineLevel="0" collapsed="false">
      <c r="A58" s="10"/>
      <c r="B58" s="10"/>
      <c r="C58" s="10"/>
      <c r="D58" s="10"/>
      <c r="E58" s="10"/>
      <c r="F58" s="16" t="s">
        <v>79</v>
      </c>
      <c r="G58" s="10" t="n">
        <v>1126</v>
      </c>
      <c r="H58" s="16"/>
      <c r="I58" s="6" t="s">
        <v>75</v>
      </c>
      <c r="J58" s="6" t="s">
        <v>76</v>
      </c>
    </row>
    <row r="59" customFormat="false" ht="13.25" hidden="false" customHeight="false" outlineLevel="0" collapsed="false">
      <c r="A59" s="10"/>
      <c r="B59" s="10"/>
      <c r="C59" s="10"/>
      <c r="D59" s="10"/>
      <c r="E59" s="10"/>
      <c r="F59" s="16" t="s">
        <v>86</v>
      </c>
      <c r="G59" s="10" t="n">
        <f aca="false">96*2</f>
        <v>192</v>
      </c>
      <c r="H59" s="10"/>
    </row>
    <row r="60" customFormat="false" ht="13.25" hidden="false" customHeight="false" outlineLevel="0" collapsed="false">
      <c r="A60" s="10"/>
      <c r="B60" s="10"/>
      <c r="C60" s="10"/>
      <c r="D60" s="10"/>
      <c r="E60" s="10"/>
      <c r="F60" s="2" t="s">
        <v>87</v>
      </c>
      <c r="G60" s="16" t="n">
        <v>290.49</v>
      </c>
      <c r="H60" s="10"/>
    </row>
    <row r="61" customFormat="false" ht="12.8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</row>
    <row r="62" customFormat="false" ht="13.25" hidden="false" customHeight="false" outlineLevel="0" collapsed="false">
      <c r="A62" s="26" t="s">
        <v>21</v>
      </c>
      <c r="B62" s="8"/>
      <c r="C62" s="9"/>
      <c r="D62" s="10"/>
      <c r="E62" s="10"/>
      <c r="F62" s="10" t="s">
        <v>88</v>
      </c>
      <c r="G62" s="10"/>
      <c r="H62" s="10"/>
    </row>
    <row r="63" customFormat="false" ht="12.8" hidden="false" customHeight="false" outlineLevel="0" collapsed="false">
      <c r="A63" s="0"/>
      <c r="B63" s="0" t="n">
        <v>14</v>
      </c>
      <c r="C63" s="24" t="s">
        <v>83</v>
      </c>
      <c r="D63" s="10"/>
      <c r="E63" s="10"/>
      <c r="F63" s="10"/>
      <c r="G63" s="10"/>
      <c r="H63" s="10"/>
    </row>
    <row r="64" customFormat="false" ht="12.8" hidden="false" customHeight="false" outlineLevel="0" collapsed="false">
      <c r="A64" s="25"/>
      <c r="B64" s="10"/>
      <c r="C64" s="12"/>
      <c r="D64" s="10"/>
      <c r="E64" s="10"/>
      <c r="F64" s="10"/>
      <c r="G64" s="10"/>
      <c r="H64" s="10"/>
    </row>
    <row r="65" customFormat="false" ht="12.8" hidden="false" customHeight="false" outlineLevel="0" collapsed="false">
      <c r="A65" s="11"/>
      <c r="B65" s="10" t="s">
        <v>67</v>
      </c>
      <c r="C65" s="12" t="n">
        <f aca="false">SUM(G69:G72)</f>
        <v>6394.99</v>
      </c>
      <c r="D65" s="10"/>
      <c r="E65" s="10"/>
      <c r="F65" s="10"/>
      <c r="G65" s="10"/>
      <c r="H65" s="10"/>
    </row>
    <row r="66" customFormat="false" ht="12.8" hidden="false" customHeight="false" outlineLevel="0" collapsed="false">
      <c r="A66" s="25"/>
      <c r="B66" s="10" t="s">
        <v>68</v>
      </c>
      <c r="C66" s="18" t="n">
        <f aca="false">0.265+0.043</f>
        <v>0.308</v>
      </c>
      <c r="D66" s="10"/>
      <c r="E66" s="10"/>
      <c r="F66" s="10" t="s">
        <v>69</v>
      </c>
      <c r="G66" s="10"/>
      <c r="H66" s="10"/>
    </row>
    <row r="67" customFormat="false" ht="12.8" hidden="false" customHeight="false" outlineLevel="0" collapsed="false">
      <c r="A67" s="11"/>
      <c r="B67" s="10" t="s">
        <v>70</v>
      </c>
      <c r="C67" s="18" t="n">
        <v>1</v>
      </c>
      <c r="D67" s="10"/>
      <c r="E67" s="10"/>
      <c r="F67" s="10"/>
      <c r="G67" s="10"/>
      <c r="H67" s="10"/>
    </row>
    <row r="68" customFormat="false" ht="12.8" hidden="false" customHeight="false" outlineLevel="0" collapsed="false">
      <c r="A68" s="25"/>
      <c r="B68" s="10"/>
      <c r="C68" s="12"/>
      <c r="D68" s="10"/>
      <c r="E68" s="10"/>
      <c r="F68" s="10" t="s">
        <v>71</v>
      </c>
      <c r="G68" s="10"/>
      <c r="H68" s="10"/>
    </row>
    <row r="69" customFormat="false" ht="13.25" hidden="false" customHeight="false" outlineLevel="0" collapsed="false">
      <c r="A69" s="13"/>
      <c r="B69" s="14" t="s">
        <v>72</v>
      </c>
      <c r="C69" s="15" t="n">
        <f aca="false">C65</f>
        <v>6394.99</v>
      </c>
      <c r="D69" s="10"/>
      <c r="E69" s="10"/>
      <c r="F69" s="27" t="s">
        <v>89</v>
      </c>
      <c r="G69" s="19" t="n">
        <v>1846</v>
      </c>
      <c r="H69" s="10"/>
    </row>
    <row r="70" customFormat="false" ht="13.25" hidden="false" customHeight="false" outlineLevel="0" collapsed="false">
      <c r="A70" s="10"/>
      <c r="B70" s="10"/>
      <c r="C70" s="10"/>
      <c r="D70" s="10"/>
      <c r="E70" s="10"/>
      <c r="F70" s="16" t="s">
        <v>79</v>
      </c>
      <c r="G70" s="10" t="n">
        <v>1126</v>
      </c>
      <c r="H70" s="16"/>
      <c r="I70" s="6" t="s">
        <v>75</v>
      </c>
      <c r="J70" s="6" t="s">
        <v>76</v>
      </c>
    </row>
    <row r="71" customFormat="false" ht="12.8" hidden="false" customHeight="false" outlineLevel="0" collapsed="false">
      <c r="A71" s="10"/>
      <c r="B71" s="10"/>
      <c r="C71" s="10"/>
      <c r="D71" s="10"/>
      <c r="E71" s="10"/>
      <c r="F71" s="0" t="s">
        <v>90</v>
      </c>
      <c r="G71" s="10" t="n">
        <f aca="false">16*208</f>
        <v>3328</v>
      </c>
      <c r="H71" s="10"/>
    </row>
    <row r="72" customFormat="false" ht="12.8" hidden="false" customHeight="false" outlineLevel="0" collapsed="false">
      <c r="A72" s="10"/>
      <c r="B72" s="10"/>
      <c r="C72" s="10"/>
      <c r="D72" s="10"/>
      <c r="E72" s="10"/>
      <c r="F72" s="10" t="s">
        <v>81</v>
      </c>
      <c r="G72" s="10" t="n">
        <v>94.99</v>
      </c>
      <c r="H72" s="10"/>
    </row>
    <row r="73" customFormat="false" ht="12.8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</row>
    <row r="74" customFormat="false" ht="13.25" hidden="false" customHeight="false" outlineLevel="0" collapsed="false">
      <c r="A74" s="26" t="s">
        <v>22</v>
      </c>
      <c r="B74" s="8"/>
      <c r="C74" s="9"/>
      <c r="D74" s="10"/>
      <c r="E74" s="10"/>
      <c r="F74" s="10" t="s">
        <v>91</v>
      </c>
      <c r="G74" s="10"/>
      <c r="H74" s="10"/>
    </row>
    <row r="75" customFormat="false" ht="12.8" hidden="false" customHeight="false" outlineLevel="0" collapsed="false">
      <c r="A75" s="0"/>
      <c r="B75" s="0" t="n">
        <v>8</v>
      </c>
      <c r="C75" s="24" t="s">
        <v>83</v>
      </c>
      <c r="D75" s="10"/>
      <c r="E75" s="10"/>
      <c r="F75" s="10"/>
      <c r="G75" s="10"/>
      <c r="H75" s="10"/>
    </row>
    <row r="76" customFormat="false" ht="12.8" hidden="false" customHeight="false" outlineLevel="0" collapsed="false">
      <c r="A76" s="25"/>
      <c r="B76" s="10"/>
      <c r="C76" s="12"/>
      <c r="D76" s="10"/>
      <c r="E76" s="10"/>
      <c r="F76" s="10"/>
      <c r="G76" s="10"/>
      <c r="H76" s="10"/>
    </row>
    <row r="77" customFormat="false" ht="12.8" hidden="false" customHeight="false" outlineLevel="0" collapsed="false">
      <c r="A77" s="11"/>
      <c r="B77" s="10" t="s">
        <v>67</v>
      </c>
      <c r="C77" s="12" t="n">
        <f aca="false">SUM(G81:G84)</f>
        <v>4305</v>
      </c>
      <c r="D77" s="10"/>
      <c r="E77" s="10"/>
      <c r="F77" s="10"/>
      <c r="G77" s="10"/>
      <c r="H77" s="10"/>
    </row>
    <row r="78" customFormat="false" ht="12.8" hidden="false" customHeight="false" outlineLevel="0" collapsed="false">
      <c r="A78" s="25"/>
      <c r="B78" s="10" t="s">
        <v>68</v>
      </c>
      <c r="C78" s="18" t="n">
        <v>0.4</v>
      </c>
      <c r="D78" s="10"/>
      <c r="E78" s="10"/>
      <c r="F78" s="10" t="s">
        <v>84</v>
      </c>
      <c r="G78" s="10"/>
      <c r="H78" s="10"/>
    </row>
    <row r="79" customFormat="false" ht="12.8" hidden="false" customHeight="false" outlineLevel="0" collapsed="false">
      <c r="A79" s="11"/>
      <c r="B79" s="10" t="s">
        <v>70</v>
      </c>
      <c r="C79" s="18" t="n">
        <v>1</v>
      </c>
      <c r="D79" s="10"/>
      <c r="E79" s="10"/>
      <c r="F79" s="10"/>
      <c r="G79" s="10"/>
      <c r="H79" s="10"/>
    </row>
    <row r="80" customFormat="false" ht="12.8" hidden="false" customHeight="false" outlineLevel="0" collapsed="false">
      <c r="A80" s="25"/>
      <c r="B80" s="10"/>
      <c r="C80" s="12"/>
      <c r="D80" s="10"/>
      <c r="E80" s="10"/>
      <c r="F80" s="10" t="s">
        <v>71</v>
      </c>
      <c r="G80" s="10"/>
      <c r="H80" s="10"/>
    </row>
    <row r="81" customFormat="false" ht="12.8" hidden="false" customHeight="false" outlineLevel="0" collapsed="false">
      <c r="A81" s="13"/>
      <c r="B81" s="14" t="s">
        <v>72</v>
      </c>
      <c r="C81" s="15" t="n">
        <f aca="false">C77</f>
        <v>4305</v>
      </c>
      <c r="D81" s="10"/>
      <c r="E81" s="10"/>
      <c r="F81" s="2" t="s">
        <v>85</v>
      </c>
      <c r="G81" s="10" t="n">
        <v>939</v>
      </c>
      <c r="H81" s="10"/>
    </row>
    <row r="82" customFormat="false" ht="13.25" hidden="false" customHeight="false" outlineLevel="0" collapsed="false">
      <c r="A82" s="10"/>
      <c r="B82" s="10"/>
      <c r="C82" s="10"/>
      <c r="D82" s="10"/>
      <c r="E82" s="10"/>
      <c r="F82" s="16" t="s">
        <v>79</v>
      </c>
      <c r="G82" s="10" t="n">
        <v>1126</v>
      </c>
      <c r="H82" s="16"/>
      <c r="I82" s="6" t="s">
        <v>75</v>
      </c>
      <c r="J82" s="6" t="s">
        <v>76</v>
      </c>
    </row>
    <row r="83" customFormat="false" ht="12.8" hidden="false" customHeight="false" outlineLevel="0" collapsed="false">
      <c r="A83" s="10"/>
      <c r="B83" s="10"/>
      <c r="C83" s="10"/>
      <c r="D83" s="10"/>
      <c r="E83" s="10"/>
      <c r="F83" s="16" t="s">
        <v>92</v>
      </c>
      <c r="G83" s="10" t="n">
        <f aca="false">96*15</f>
        <v>1440</v>
      </c>
      <c r="H83" s="10"/>
    </row>
    <row r="84" customFormat="false" ht="12.8" hidden="false" customHeight="false" outlineLevel="0" collapsed="false">
      <c r="A84" s="10"/>
      <c r="B84" s="10"/>
      <c r="C84" s="10"/>
      <c r="D84" s="10"/>
      <c r="E84" s="10"/>
      <c r="F84" s="2" t="s">
        <v>93</v>
      </c>
      <c r="G84" s="10" t="n">
        <f aca="false">8*100</f>
        <v>800</v>
      </c>
      <c r="H84" s="10"/>
    </row>
    <row r="85" customFormat="false" ht="12.8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</row>
    <row r="86" customFormat="false" ht="12.8" hidden="false" customHeight="false" outlineLevel="0" collapsed="false">
      <c r="A86" s="10"/>
      <c r="B86" s="10"/>
      <c r="C86" s="10"/>
      <c r="D86" s="10"/>
      <c r="E86" s="10"/>
      <c r="H86" s="10"/>
    </row>
    <row r="89" customFormat="false" ht="12.8" hidden="false" customHeight="false" outlineLevel="0" collapsed="false">
      <c r="F89" s="0"/>
      <c r="G89" s="0"/>
    </row>
    <row r="90" customFormat="false" ht="12.8" hidden="false" customHeight="false" outlineLevel="0" collapsed="false">
      <c r="C90" s="0"/>
      <c r="D90" s="0"/>
      <c r="E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  <row r="92" customFormat="false" ht="12.8" hidden="false" customHeight="false" outlineLevel="0" collapsed="false">
      <c r="I92" s="22"/>
    </row>
    <row r="93" customFormat="false" ht="12.8" hidden="false" customHeight="false" outlineLevel="0" collapsed="false">
      <c r="C93" s="28"/>
      <c r="D93" s="22"/>
      <c r="E93" s="22"/>
    </row>
    <row r="94" customFormat="false" ht="12.8" hidden="false" customHeight="false" outlineLevel="0" collapsed="false">
      <c r="B94" s="0"/>
      <c r="C94" s="0"/>
      <c r="D94" s="29"/>
    </row>
    <row r="95" customFormat="false" ht="12.8" hidden="false" customHeight="false" outlineLevel="0" collapsed="false">
      <c r="D95" s="22"/>
      <c r="I95" s="0"/>
      <c r="J95" s="0"/>
    </row>
    <row r="96" customFormat="false" ht="12.8" hidden="false" customHeight="false" outlineLevel="0" collapsed="false">
      <c r="D96" s="22"/>
      <c r="I96" s="0"/>
      <c r="J96" s="0"/>
    </row>
    <row r="97" customFormat="false" ht="12.8" hidden="false" customHeight="false" outlineLevel="0" collapsed="false">
      <c r="D97" s="22"/>
      <c r="F97" s="0"/>
      <c r="I97" s="0"/>
      <c r="J97" s="0"/>
    </row>
    <row r="98" customFormat="false" ht="12.8" hidden="false" customHeight="false" outlineLevel="0" collapsed="false">
      <c r="A98" s="0"/>
      <c r="B98" s="0"/>
      <c r="C98" s="0"/>
      <c r="D98" s="0"/>
      <c r="E98" s="0"/>
      <c r="F98" s="0"/>
      <c r="I98" s="0"/>
      <c r="J98" s="0"/>
    </row>
    <row r="99" customFormat="false" ht="12.8" hidden="false" customHeight="false" outlineLevel="0" collapsed="false">
      <c r="A99" s="0"/>
      <c r="B99" s="0"/>
      <c r="C99" s="0"/>
      <c r="D99" s="0"/>
      <c r="E99" s="0"/>
      <c r="F99" s="0"/>
      <c r="I99" s="0"/>
      <c r="J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I100" s="0"/>
      <c r="J100" s="0"/>
    </row>
    <row r="101" customFormat="false" ht="12.8" hidden="false" customHeight="false" outlineLevel="0" collapsed="false">
      <c r="A101" s="0"/>
      <c r="B101" s="0"/>
      <c r="C101" s="0"/>
      <c r="D101" s="0"/>
      <c r="E101" s="0"/>
      <c r="F101" s="0"/>
      <c r="I101" s="0"/>
      <c r="J101" s="0"/>
    </row>
    <row r="102" customFormat="false" ht="12.8" hidden="false" customHeight="false" outlineLevel="0" collapsed="false">
      <c r="A102" s="0"/>
      <c r="B102" s="0"/>
      <c r="C102" s="0"/>
      <c r="D102" s="0"/>
      <c r="E102" s="0"/>
      <c r="F102" s="0"/>
      <c r="I102" s="0"/>
      <c r="J102" s="0"/>
    </row>
    <row r="103" customFormat="false" ht="12.8" hidden="false" customHeight="false" outlineLevel="0" collapsed="false">
      <c r="A103" s="0"/>
      <c r="B103" s="0"/>
      <c r="C103" s="0"/>
      <c r="D103" s="0"/>
      <c r="E103" s="0"/>
      <c r="F103" s="0"/>
      <c r="I103" s="0"/>
      <c r="J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  <c r="I104" s="0"/>
      <c r="J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I105" s="0"/>
      <c r="J105" s="0"/>
    </row>
    <row r="106" customFormat="false" ht="12.8" hidden="false" customHeight="false" outlineLevel="0" collapsed="false">
      <c r="D106" s="22"/>
    </row>
    <row r="107" customFormat="false" ht="12.8" hidden="false" customHeight="false" outlineLevel="0" collapsed="false">
      <c r="D107" s="22"/>
      <c r="G107" s="12"/>
    </row>
    <row r="108" customFormat="false" ht="12.8" hidden="false" customHeight="false" outlineLevel="0" collapsed="false">
      <c r="A108" s="0"/>
    </row>
    <row r="109" customFormat="false" ht="12.8" hidden="false" customHeight="false" outlineLevel="0" collapsed="false">
      <c r="D109" s="10"/>
    </row>
    <row r="110" customFormat="false" ht="12.8" hidden="false" customHeight="false" outlineLevel="0" collapsed="false">
      <c r="A110" s="30"/>
      <c r="C110" s="0"/>
      <c r="F110" s="28"/>
      <c r="G110" s="28"/>
    </row>
    <row r="111" customFormat="false" ht="12.8" hidden="false" customHeight="false" outlineLevel="0" collapsed="false">
      <c r="A111" s="31"/>
      <c r="B111" s="28"/>
      <c r="C111" s="28"/>
      <c r="D111" s="28"/>
      <c r="E111" s="28"/>
      <c r="F111" s="28"/>
      <c r="G111" s="28"/>
    </row>
    <row r="112" customFormat="false" ht="12.8" hidden="false" customHeight="false" outlineLevel="0" collapsed="false">
      <c r="A112" s="31"/>
      <c r="B112" s="28"/>
      <c r="C112" s="28"/>
      <c r="D112" s="28"/>
      <c r="E112" s="28"/>
      <c r="F112" s="28"/>
      <c r="G112" s="28"/>
    </row>
    <row r="113" customFormat="false" ht="12.8" hidden="false" customHeight="false" outlineLevel="0" collapsed="false">
      <c r="A113" s="31"/>
      <c r="B113" s="28"/>
      <c r="C113" s="28"/>
      <c r="D113" s="28"/>
      <c r="E113" s="28"/>
      <c r="F113" s="28"/>
      <c r="G113" s="28"/>
    </row>
    <row r="114" customFormat="false" ht="12.8" hidden="false" customHeight="false" outlineLevel="0" collapsed="false">
      <c r="A114" s="31"/>
      <c r="B114" s="28"/>
      <c r="C114" s="28"/>
      <c r="D114" s="28"/>
      <c r="E114" s="28"/>
      <c r="F114" s="28"/>
      <c r="G114" s="28"/>
    </row>
    <row r="115" customFormat="false" ht="12.8" hidden="false" customHeight="false" outlineLevel="0" collapsed="false">
      <c r="A115" s="31"/>
      <c r="B115" s="28"/>
      <c r="C115" s="28"/>
      <c r="D115" s="28"/>
      <c r="E115" s="28"/>
      <c r="F115" s="28"/>
      <c r="G115" s="28"/>
    </row>
    <row r="116" customFormat="false" ht="12.8" hidden="false" customHeight="false" outlineLevel="0" collapsed="false">
      <c r="A116" s="31"/>
      <c r="B116" s="28"/>
      <c r="C116" s="28"/>
      <c r="D116" s="28"/>
      <c r="E116" s="28"/>
      <c r="F116" s="28"/>
      <c r="G116" s="28"/>
    </row>
    <row r="117" customFormat="false" ht="12.8" hidden="false" customHeight="false" outlineLevel="0" collapsed="false">
      <c r="A117" s="32"/>
      <c r="B117" s="28"/>
      <c r="C117" s="28"/>
      <c r="D117" s="28"/>
      <c r="E117" s="28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A120" s="0"/>
      <c r="B120" s="0"/>
      <c r="C120" s="0"/>
      <c r="D120" s="0"/>
      <c r="E120" s="0"/>
      <c r="F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</row>
    <row r="122" customFormat="false" ht="12.8" hidden="false" customHeight="false" outlineLevel="0" collapsed="false">
      <c r="A122" s="0"/>
      <c r="B122" s="0"/>
      <c r="C122" s="0"/>
      <c r="D122" s="0"/>
      <c r="E122" s="0"/>
    </row>
    <row r="123" customFormat="false" ht="12.8" hidden="false" customHeight="false" outlineLevel="0" collapsed="false">
      <c r="D123" s="22"/>
    </row>
    <row r="124" customFormat="false" ht="12.8" hidden="false" customHeight="false" outlineLevel="0" collapsed="false">
      <c r="D124" s="22"/>
      <c r="G124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6" activeCellId="0" sqref="H46"/>
    </sheetView>
  </sheetViews>
  <sheetFormatPr defaultRowHeight="12.8"/>
  <cols>
    <col collapsed="false" hidden="false" max="1" min="1" style="0" width="19.4285714285714"/>
    <col collapsed="false" hidden="false" max="2" min="2" style="0" width="14.8928571428571"/>
    <col collapsed="false" hidden="false" max="3" min="3" style="0" width="15.4795918367347"/>
    <col collapsed="false" hidden="false" max="5" min="4" style="0" width="16.6581632653061"/>
    <col collapsed="false" hidden="false" max="6" min="6" style="0" width="16.2244897959184"/>
    <col collapsed="false" hidden="false" max="7" min="7" style="0" width="16.0714285714286"/>
    <col collapsed="false" hidden="false" max="8" min="8" style="0" width="17.6836734693878"/>
    <col collapsed="false" hidden="false" max="1025" min="9" style="0" width="11.5204081632653"/>
  </cols>
  <sheetData>
    <row r="1" customFormat="false" ht="12.8" hidden="false" customHeight="false" outlineLevel="0" collapsed="false">
      <c r="A1" s="33" t="s">
        <v>94</v>
      </c>
      <c r="B1" s="34" t="s">
        <v>95</v>
      </c>
      <c r="C1" s="34" t="s">
        <v>96</v>
      </c>
      <c r="D1" s="35" t="s">
        <v>97</v>
      </c>
      <c r="E1" s="35" t="s">
        <v>98</v>
      </c>
      <c r="F1" s="35" t="s">
        <v>99</v>
      </c>
      <c r="G1" s="35" t="s">
        <v>100</v>
      </c>
      <c r="H1" s="35" t="s">
        <v>101</v>
      </c>
      <c r="I1" s="34" t="s">
        <v>65</v>
      </c>
      <c r="J1" s="34" t="s">
        <v>10</v>
      </c>
      <c r="K1" s="35" t="s">
        <v>13</v>
      </c>
      <c r="L1" s="35" t="s">
        <v>16</v>
      </c>
      <c r="M1" s="35" t="s">
        <v>20</v>
      </c>
      <c r="N1" s="35" t="s">
        <v>21</v>
      </c>
      <c r="O1" s="35" t="s">
        <v>22</v>
      </c>
    </row>
    <row r="2" customFormat="false" ht="13.2" hidden="false" customHeight="false" outlineLevel="0" collapsed="false">
      <c r="A2" s="36" t="n">
        <v>1</v>
      </c>
      <c r="B2" s="37" t="n">
        <v>21.1888916813069</v>
      </c>
      <c r="C2" s="37" t="n">
        <v>21.1991301877752</v>
      </c>
      <c r="D2" s="37" t="n">
        <v>21.3078075475142</v>
      </c>
      <c r="E2" s="37" t="n">
        <v>21.2060075475142</v>
      </c>
      <c r="F2" s="37" t="n">
        <v>21.1855075475142</v>
      </c>
      <c r="G2" s="34" t="n">
        <v>21.2856075475142</v>
      </c>
      <c r="H2" s="37" t="n">
        <v>21.2448075475142</v>
      </c>
      <c r="I2" s="38" t="n">
        <v>0.0059</v>
      </c>
      <c r="J2" s="39" t="n">
        <v>0.0049</v>
      </c>
      <c r="K2" s="39" t="n">
        <v>0.0035</v>
      </c>
      <c r="L2" s="39" t="n">
        <v>0.0056</v>
      </c>
      <c r="M2" s="39" t="n">
        <v>0.0061</v>
      </c>
      <c r="N2" s="39" t="n">
        <v>0.014</v>
      </c>
      <c r="O2" s="39" t="n">
        <v>0.029</v>
      </c>
    </row>
    <row r="3" customFormat="false" ht="13.2" hidden="false" customHeight="false" outlineLevel="0" collapsed="false">
      <c r="A3" s="36" t="n">
        <v>10</v>
      </c>
      <c r="B3" s="37" t="n">
        <v>2.11888916813069</v>
      </c>
      <c r="C3" s="37" t="n">
        <v>2.11991301877752</v>
      </c>
      <c r="D3" s="37" t="n">
        <v>2.13078075475142</v>
      </c>
      <c r="E3" s="37" t="n">
        <v>2.12060075475142</v>
      </c>
      <c r="F3" s="37" t="n">
        <v>2.11855075475142</v>
      </c>
      <c r="G3" s="34" t="n">
        <v>2.12856075475142</v>
      </c>
      <c r="H3" s="37" t="n">
        <v>2.12448075475142</v>
      </c>
      <c r="I3" s="38" t="n">
        <v>0.0059</v>
      </c>
      <c r="J3" s="39" t="n">
        <v>0.0049</v>
      </c>
      <c r="K3" s="39" t="n">
        <v>0.0035</v>
      </c>
      <c r="L3" s="39" t="n">
        <v>0.0056</v>
      </c>
      <c r="M3" s="39" t="n">
        <v>0.0061</v>
      </c>
      <c r="N3" s="39" t="n">
        <v>0.014</v>
      </c>
      <c r="O3" s="39" t="n">
        <v>0.029</v>
      </c>
    </row>
    <row r="4" customFormat="false" ht="13.2" hidden="false" customHeight="false" outlineLevel="0" collapsed="false">
      <c r="A4" s="36" t="n">
        <v>100</v>
      </c>
      <c r="B4" s="37" t="n">
        <v>0.211888916813069</v>
      </c>
      <c r="C4" s="37" t="n">
        <v>0.211991301877752</v>
      </c>
      <c r="D4" s="37" t="n">
        <v>0.213078075475142</v>
      </c>
      <c r="E4" s="37" t="n">
        <v>0.213072075475142</v>
      </c>
      <c r="F4" s="37" t="n">
        <v>0.212662075475142</v>
      </c>
      <c r="G4" s="34" t="n">
        <v>0.212856075475142</v>
      </c>
      <c r="H4" s="37" t="n">
        <v>0.213848075475142</v>
      </c>
      <c r="I4" s="38" t="n">
        <v>0.0059</v>
      </c>
      <c r="J4" s="39" t="n">
        <v>0.0049</v>
      </c>
      <c r="K4" s="39" t="n">
        <v>0.0035</v>
      </c>
      <c r="L4" s="39" t="n">
        <v>0.0056</v>
      </c>
      <c r="M4" s="39" t="n">
        <v>0.0061</v>
      </c>
      <c r="N4" s="39" t="n">
        <v>0.014</v>
      </c>
      <c r="O4" s="39" t="n">
        <v>0.029</v>
      </c>
    </row>
    <row r="5" customFormat="false" ht="13.2" hidden="false" customHeight="false" outlineLevel="0" collapsed="false">
      <c r="A5" s="36" t="n">
        <v>1000</v>
      </c>
      <c r="B5" s="37" t="n">
        <v>0.0218615647516485</v>
      </c>
      <c r="C5" s="37" t="n">
        <v>0.0219537113098633</v>
      </c>
      <c r="D5" s="37" t="n">
        <v>0.0219168075475142</v>
      </c>
      <c r="E5" s="37" t="n">
        <v>0.0224226891418924</v>
      </c>
      <c r="F5" s="37" t="n">
        <v>0.0221561891418924</v>
      </c>
      <c r="G5" s="34" t="n">
        <v>0.0225512075475142</v>
      </c>
      <c r="H5" s="37" t="n">
        <v>0.0229270891418924</v>
      </c>
      <c r="I5" s="38" t="n">
        <v>0.0059</v>
      </c>
      <c r="J5" s="39" t="n">
        <v>0.0049</v>
      </c>
      <c r="K5" s="39" t="n">
        <v>0.0035</v>
      </c>
      <c r="L5" s="39" t="n">
        <v>0.0056</v>
      </c>
      <c r="M5" s="39" t="n">
        <v>0.0061</v>
      </c>
      <c r="N5" s="39" t="n">
        <v>0.014</v>
      </c>
      <c r="O5" s="39" t="n">
        <v>0.029</v>
      </c>
    </row>
    <row r="6" customFormat="false" ht="13.2" hidden="false" customHeight="false" outlineLevel="0" collapsed="false">
      <c r="A6" s="36" t="n">
        <v>10000</v>
      </c>
      <c r="B6" s="37" t="n">
        <v>0.00284937054005339</v>
      </c>
      <c r="C6" s="37" t="n">
        <v>0.00293537399438728</v>
      </c>
      <c r="D6" s="37" t="n">
        <v>0.00277101782837847</v>
      </c>
      <c r="E6" s="37" t="n">
        <v>0.00342948164457323</v>
      </c>
      <c r="F6" s="37" t="n">
        <v>0.00317323164457323</v>
      </c>
      <c r="G6" s="34" t="n">
        <v>0.00343434306144334</v>
      </c>
      <c r="H6" s="37" t="n">
        <v>0.00391448164457323</v>
      </c>
      <c r="I6" s="38" t="n">
        <v>0.0059</v>
      </c>
      <c r="J6" s="39" t="n">
        <v>0.0049</v>
      </c>
      <c r="K6" s="39" t="n">
        <v>0.0035</v>
      </c>
      <c r="L6" s="39" t="n">
        <v>0.0056</v>
      </c>
      <c r="M6" s="39" t="n">
        <v>0.0061</v>
      </c>
      <c r="N6" s="39" t="n">
        <v>0.014</v>
      </c>
      <c r="O6" s="39" t="n">
        <v>0.029</v>
      </c>
    </row>
    <row r="7" customFormat="false" ht="13.2" hidden="false" customHeight="false" outlineLevel="0" collapsed="false">
      <c r="A7" s="36" t="n">
        <v>100000</v>
      </c>
      <c r="B7" s="37" t="n">
        <v>0.000949062298706336</v>
      </c>
      <c r="C7" s="37" t="n">
        <v>0.00103445144265213</v>
      </c>
      <c r="D7" s="37" t="n">
        <v>0.000860473743640056</v>
      </c>
      <c r="E7" s="37" t="n">
        <v>0.0017421907481348</v>
      </c>
      <c r="F7" s="37" t="n">
        <v>0.0014859407481348</v>
      </c>
      <c r="G7" s="34" t="n">
        <v>0.00153512053389308</v>
      </c>
      <c r="H7" s="37" t="n">
        <v>0.0022271907481348</v>
      </c>
      <c r="I7" s="38" t="n">
        <v>0.0059</v>
      </c>
      <c r="J7" s="39" t="n">
        <v>0.0049</v>
      </c>
      <c r="K7" s="39" t="n">
        <v>0.0035</v>
      </c>
      <c r="L7" s="39" t="n">
        <v>0.0056</v>
      </c>
      <c r="M7" s="39" t="n">
        <v>0.0061</v>
      </c>
      <c r="N7" s="39" t="n">
        <v>0.014</v>
      </c>
      <c r="O7" s="39" t="n">
        <v>0.029</v>
      </c>
    </row>
    <row r="8" customFormat="false" ht="13.2" hidden="false" customHeight="false" outlineLevel="0" collapsed="false">
      <c r="A8" s="40" t="n">
        <v>1000000</v>
      </c>
      <c r="B8" s="37" t="n">
        <v>0.000927339052431039</v>
      </c>
      <c r="C8" s="37" t="n">
        <v>0.00101266676533802</v>
      </c>
      <c r="D8" s="37" t="n">
        <v>0.000732520038901184</v>
      </c>
      <c r="E8" s="37" t="n">
        <v>0.00159426801455657</v>
      </c>
      <c r="F8" s="37" t="n">
        <v>0.00133801801455657</v>
      </c>
      <c r="G8" s="34" t="n">
        <v>0.00149163847401492</v>
      </c>
      <c r="H8" s="37" t="n">
        <v>0.00207926801455657</v>
      </c>
      <c r="I8" s="38" t="n">
        <v>0.0059</v>
      </c>
      <c r="J8" s="39" t="n">
        <v>0.0049</v>
      </c>
      <c r="K8" s="39" t="n">
        <v>0.0035</v>
      </c>
      <c r="L8" s="39" t="n">
        <v>0.0056</v>
      </c>
      <c r="M8" s="39" t="n">
        <v>0.0061</v>
      </c>
      <c r="N8" s="39" t="n">
        <v>0.014</v>
      </c>
      <c r="O8" s="39" t="n">
        <v>0.029</v>
      </c>
    </row>
    <row r="10" customFormat="false" ht="12.8" hidden="false" customHeight="false" outlineLevel="0" collapsed="false">
      <c r="B10" s="34" t="s">
        <v>65</v>
      </c>
      <c r="C10" s="34" t="s">
        <v>10</v>
      </c>
      <c r="D10" s="35" t="s">
        <v>13</v>
      </c>
      <c r="E10" s="35" t="s">
        <v>16</v>
      </c>
      <c r="F10" s="35" t="s">
        <v>20</v>
      </c>
      <c r="G10" s="35" t="s">
        <v>21</v>
      </c>
      <c r="H10" s="35" t="s">
        <v>22</v>
      </c>
    </row>
    <row r="11" customFormat="false" ht="13.2" hidden="false" customHeight="false" outlineLevel="0" collapsed="false">
      <c r="A11" s="35" t="s">
        <v>102</v>
      </c>
      <c r="B11" s="38" t="n">
        <v>0.0059</v>
      </c>
      <c r="C11" s="39" t="n">
        <v>0.0049</v>
      </c>
      <c r="D11" s="39" t="n">
        <v>0.0035</v>
      </c>
      <c r="E11" s="39" t="n">
        <v>0.0056</v>
      </c>
      <c r="F11" s="39" t="n">
        <v>0.0061</v>
      </c>
      <c r="G11" s="39" t="n">
        <v>0.014</v>
      </c>
      <c r="H11" s="39" t="n">
        <v>0.029</v>
      </c>
    </row>
    <row r="14" customFormat="false" ht="12.8" hidden="false" customHeight="false" outlineLevel="0" collapsed="false">
      <c r="A14" s="0" t="s">
        <v>103</v>
      </c>
    </row>
    <row r="16" customFormat="false" ht="12.8" hidden="false" customHeight="false" outlineLevel="0" collapsed="false">
      <c r="A16" s="33" t="s">
        <v>94</v>
      </c>
      <c r="B16" s="34" t="s">
        <v>95</v>
      </c>
      <c r="C16" s="34" t="s">
        <v>96</v>
      </c>
      <c r="D16" s="35" t="s">
        <v>97</v>
      </c>
      <c r="E16" s="35" t="s">
        <v>98</v>
      </c>
      <c r="F16" s="35" t="s">
        <v>99</v>
      </c>
      <c r="G16" s="35" t="s">
        <v>100</v>
      </c>
      <c r="H16" s="35" t="s">
        <v>101</v>
      </c>
    </row>
    <row r="17" customFormat="false" ht="12.8" hidden="false" customHeight="false" outlineLevel="0" collapsed="false">
      <c r="A17" s="36" t="n">
        <v>1</v>
      </c>
      <c r="B17" s="41" t="n">
        <f aca="false">B2/B$11</f>
        <v>3591.33757310286</v>
      </c>
      <c r="C17" s="41" t="n">
        <f aca="false">C2/C$11</f>
        <v>4326.35309954596</v>
      </c>
      <c r="D17" s="41" t="n">
        <f aca="false">D2/D$11</f>
        <v>6087.94501357549</v>
      </c>
      <c r="E17" s="41" t="n">
        <f aca="false">E2/E$11</f>
        <v>3786.78706205611</v>
      </c>
      <c r="F17" s="41" t="n">
        <f aca="false">F2/F$11</f>
        <v>3473.03402418266</v>
      </c>
      <c r="G17" s="41" t="n">
        <f aca="false">G2/G$11</f>
        <v>1520.40053910816</v>
      </c>
      <c r="H17" s="41" t="n">
        <f aca="false">H2/H$11</f>
        <v>732.579570603938</v>
      </c>
    </row>
    <row r="18" customFormat="false" ht="12.8" hidden="false" customHeight="false" outlineLevel="0" collapsed="false">
      <c r="A18" s="36" t="n">
        <v>10</v>
      </c>
      <c r="B18" s="41" t="n">
        <f aca="false">B3/B$11</f>
        <v>359.133757310286</v>
      </c>
      <c r="C18" s="41" t="n">
        <f aca="false">C3/C$11</f>
        <v>432.635309954596</v>
      </c>
      <c r="D18" s="41" t="n">
        <f aca="false">D3/D$11</f>
        <v>608.794501357549</v>
      </c>
      <c r="E18" s="41" t="n">
        <f aca="false">E3/E$11</f>
        <v>378.678706205611</v>
      </c>
      <c r="F18" s="41" t="n">
        <f aca="false">F3/F$11</f>
        <v>347.303402418266</v>
      </c>
      <c r="G18" s="41" t="n">
        <f aca="false">G3/G$11</f>
        <v>152.040053910816</v>
      </c>
      <c r="H18" s="41" t="n">
        <f aca="false">H3/H$11</f>
        <v>73.2579570603938</v>
      </c>
    </row>
    <row r="19" customFormat="false" ht="12.8" hidden="false" customHeight="false" outlineLevel="0" collapsed="false">
      <c r="A19" s="36" t="n">
        <v>100</v>
      </c>
      <c r="B19" s="41" t="n">
        <f aca="false">B4/B$11</f>
        <v>35.9133757310286</v>
      </c>
      <c r="C19" s="41" t="n">
        <f aca="false">C4/C$11</f>
        <v>43.2635309954596</v>
      </c>
      <c r="D19" s="41" t="n">
        <f aca="false">D4/D$11</f>
        <v>60.8794501357549</v>
      </c>
      <c r="E19" s="41" t="n">
        <f aca="false">E4/E$11</f>
        <v>38.0485849062754</v>
      </c>
      <c r="F19" s="41" t="n">
        <f aca="false">F4/F$11</f>
        <v>34.8626353237938</v>
      </c>
      <c r="G19" s="41" t="n">
        <f aca="false">G4/G$11</f>
        <v>15.2040053910816</v>
      </c>
      <c r="H19" s="41" t="n">
        <f aca="false">H4/H$11</f>
        <v>7.37407156810835</v>
      </c>
    </row>
    <row r="20" customFormat="false" ht="12.8" hidden="false" customHeight="false" outlineLevel="0" collapsed="false">
      <c r="A20" s="36" t="n">
        <v>1000</v>
      </c>
      <c r="B20" s="41" t="n">
        <f aca="false">B5/B$11</f>
        <v>3.70534995790653</v>
      </c>
      <c r="C20" s="41" t="n">
        <f aca="false">C5/C$11</f>
        <v>4.48034924691088</v>
      </c>
      <c r="D20" s="41" t="n">
        <f aca="false">D5/D$11</f>
        <v>6.26194501357549</v>
      </c>
      <c r="E20" s="41" t="n">
        <f aca="false">E5/E$11</f>
        <v>4.00405163248078</v>
      </c>
      <c r="F20" s="41" t="n">
        <f aca="false">F5/F$11</f>
        <v>3.63216215440858</v>
      </c>
      <c r="G20" s="41" t="n">
        <f aca="false">G5/G$11</f>
        <v>1.61080053910816</v>
      </c>
      <c r="H20" s="41" t="n">
        <f aca="false">H5/H$11</f>
        <v>0.790589280754909</v>
      </c>
    </row>
    <row r="21" customFormat="false" ht="12.8" hidden="false" customHeight="false" outlineLevel="0" collapsed="false">
      <c r="A21" s="36" t="n">
        <v>10000</v>
      </c>
      <c r="B21" s="41" t="n">
        <f aca="false">B6/B$11</f>
        <v>0.482944159331083</v>
      </c>
      <c r="C21" s="41" t="n">
        <f aca="false">C6/C$11</f>
        <v>0.599055917221894</v>
      </c>
      <c r="D21" s="41" t="n">
        <f aca="false">D6/D$11</f>
        <v>0.791719379536706</v>
      </c>
      <c r="E21" s="41" t="n">
        <f aca="false">E6/E$11</f>
        <v>0.612407436530934</v>
      </c>
      <c r="F21" s="41" t="n">
        <f aca="false">F6/F$11</f>
        <v>0.520201908946431</v>
      </c>
      <c r="G21" s="41" t="n">
        <f aca="false">G6/G$11</f>
        <v>0.245310218674524</v>
      </c>
      <c r="H21" s="41" t="n">
        <f aca="false">H6/H$11</f>
        <v>0.134982125674939</v>
      </c>
    </row>
    <row r="22" customFormat="false" ht="12.8" hidden="false" customHeight="false" outlineLevel="0" collapsed="false">
      <c r="A22" s="36" t="n">
        <v>100000</v>
      </c>
      <c r="B22" s="41" t="n">
        <f aca="false">B7/B$11</f>
        <v>0.160858016729887</v>
      </c>
      <c r="C22" s="41" t="n">
        <f aca="false">C7/C$11</f>
        <v>0.211112539316761</v>
      </c>
      <c r="D22" s="41" t="n">
        <f aca="false">D7/D$11</f>
        <v>0.245849641040016</v>
      </c>
      <c r="E22" s="41" t="n">
        <f aca="false">E7/E$11</f>
        <v>0.311105490738357</v>
      </c>
      <c r="F22" s="41" t="n">
        <f aca="false">F7/F$11</f>
        <v>0.243596843956524</v>
      </c>
      <c r="G22" s="41" t="n">
        <f aca="false">G7/G$11</f>
        <v>0.109651466706649</v>
      </c>
      <c r="H22" s="41" t="n">
        <f aca="false">H7/H$11</f>
        <v>0.0767996809701654</v>
      </c>
    </row>
    <row r="23" customFormat="false" ht="12.8" hidden="false" customHeight="false" outlineLevel="0" collapsed="false">
      <c r="A23" s="40" t="n">
        <v>1000000</v>
      </c>
      <c r="B23" s="41" t="n">
        <f aca="false">B8/B$11</f>
        <v>0.157176110581532</v>
      </c>
      <c r="C23" s="41" t="n">
        <f aca="false">C8/C$11</f>
        <v>0.206666686803678</v>
      </c>
      <c r="D23" s="41" t="n">
        <f aca="false">D8/D$11</f>
        <v>0.209291439686053</v>
      </c>
      <c r="E23" s="41" t="n">
        <f aca="false">E8/E$11</f>
        <v>0.284690716885102</v>
      </c>
      <c r="F23" s="41" t="n">
        <f aca="false">F8/F$11</f>
        <v>0.219347215501077</v>
      </c>
      <c r="G23" s="41" t="n">
        <f aca="false">G8/G$11</f>
        <v>0.10654560528678</v>
      </c>
      <c r="H23" s="41" t="n">
        <f aca="false">H8/H$11</f>
        <v>0.0716988970536749</v>
      </c>
    </row>
    <row r="34" customFormat="false" ht="12.8" hidden="false" customHeight="false" outlineLevel="0" collapsed="false">
      <c r="A34" s="33" t="s">
        <v>94</v>
      </c>
      <c r="B34" s="34" t="s">
        <v>95</v>
      </c>
      <c r="C34" s="34" t="s">
        <v>96</v>
      </c>
      <c r="D34" s="35" t="s">
        <v>97</v>
      </c>
      <c r="E34" s="35" t="s">
        <v>98</v>
      </c>
      <c r="F34" s="35" t="s">
        <v>99</v>
      </c>
      <c r="G34" s="35" t="s">
        <v>100</v>
      </c>
      <c r="H34" s="35" t="s">
        <v>101</v>
      </c>
      <c r="I34" s="34" t="s">
        <v>65</v>
      </c>
      <c r="J34" s="34" t="s">
        <v>10</v>
      </c>
      <c r="K34" s="35" t="s">
        <v>13</v>
      </c>
      <c r="L34" s="35" t="s">
        <v>16</v>
      </c>
      <c r="M34" s="35" t="s">
        <v>20</v>
      </c>
      <c r="N34" s="35" t="s">
        <v>21</v>
      </c>
      <c r="O34" s="35" t="s">
        <v>22</v>
      </c>
    </row>
    <row r="35" customFormat="false" ht="13.2" hidden="false" customHeight="false" outlineLevel="0" collapsed="false">
      <c r="A35" s="36" t="n">
        <v>1000</v>
      </c>
      <c r="B35" s="37" t="n">
        <v>0.0218615647516485</v>
      </c>
      <c r="C35" s="37" t="n">
        <v>0.0219537113098633</v>
      </c>
      <c r="D35" s="37" t="n">
        <v>0.0219168075475142</v>
      </c>
      <c r="E35" s="37" t="n">
        <v>0.0232221891418924</v>
      </c>
      <c r="F35" s="37" t="n">
        <v>0.0221561891418924</v>
      </c>
      <c r="G35" s="37" t="n">
        <v>0.0225512075475142</v>
      </c>
      <c r="H35" s="37" t="n">
        <v>0.0229270891418924</v>
      </c>
      <c r="I35" s="38" t="n">
        <v>0.0059</v>
      </c>
      <c r="J35" s="39" t="n">
        <v>0.0049</v>
      </c>
      <c r="K35" s="39" t="n">
        <v>0.0035</v>
      </c>
      <c r="L35" s="39" t="n">
        <v>0.0056</v>
      </c>
      <c r="M35" s="39" t="n">
        <v>0.0061</v>
      </c>
      <c r="N35" s="39" t="n">
        <v>0.014</v>
      </c>
      <c r="O35" s="39" t="n">
        <v>0.029</v>
      </c>
    </row>
    <row r="36" customFormat="false" ht="13.2" hidden="false" customHeight="false" outlineLevel="0" collapsed="false">
      <c r="A36" s="36" t="n">
        <v>10000</v>
      </c>
      <c r="B36" s="37" t="n">
        <v>0.00284937054005339</v>
      </c>
      <c r="C36" s="37" t="n">
        <v>0.00293537399438728</v>
      </c>
      <c r="D36" s="37" t="n">
        <v>0.00277101782837847</v>
      </c>
      <c r="E36" s="37" t="n">
        <v>0.00419823164457323</v>
      </c>
      <c r="F36" s="37" t="n">
        <v>0.00317323164457323</v>
      </c>
      <c r="G36" s="37" t="n">
        <v>0.00343434306144334</v>
      </c>
      <c r="H36" s="37" t="n">
        <v>0.00391448164457323</v>
      </c>
      <c r="I36" s="38" t="n">
        <v>0.0059</v>
      </c>
      <c r="J36" s="39" t="n">
        <v>0.0049</v>
      </c>
      <c r="K36" s="39" t="n">
        <v>0.0035</v>
      </c>
      <c r="L36" s="39" t="n">
        <v>0.0056</v>
      </c>
      <c r="M36" s="39" t="n">
        <v>0.0061</v>
      </c>
      <c r="N36" s="39" t="n">
        <v>0.014</v>
      </c>
      <c r="O36" s="39" t="n">
        <v>0.029</v>
      </c>
    </row>
    <row r="37" customFormat="false" ht="13.2" hidden="false" customHeight="false" outlineLevel="0" collapsed="false">
      <c r="A37" s="36" t="n">
        <v>100000</v>
      </c>
      <c r="B37" s="37" t="n">
        <v>0.000949062298706336</v>
      </c>
      <c r="C37" s="37" t="n">
        <v>0.00103445144265213</v>
      </c>
      <c r="D37" s="37" t="n">
        <v>0.000860473743640056</v>
      </c>
      <c r="E37" s="37" t="n">
        <v>0.0025109407481348</v>
      </c>
      <c r="F37" s="37" t="n">
        <v>0.0014859407481348</v>
      </c>
      <c r="G37" s="37" t="n">
        <v>0.00153512053389308</v>
      </c>
      <c r="H37" s="37" t="n">
        <v>0.0022271907481348</v>
      </c>
      <c r="I37" s="38" t="n">
        <v>0.0059</v>
      </c>
      <c r="J37" s="39" t="n">
        <v>0.0049</v>
      </c>
      <c r="K37" s="39" t="n">
        <v>0.0035</v>
      </c>
      <c r="L37" s="39" t="n">
        <v>0.0056</v>
      </c>
      <c r="M37" s="39" t="n">
        <v>0.0061</v>
      </c>
      <c r="N37" s="39" t="n">
        <v>0.014</v>
      </c>
      <c r="O37" s="39" t="n">
        <v>0.029</v>
      </c>
    </row>
    <row r="38" customFormat="false" ht="13.2" hidden="false" customHeight="false" outlineLevel="0" collapsed="false">
      <c r="A38" s="40" t="n">
        <v>1000000</v>
      </c>
      <c r="B38" s="37" t="n">
        <v>0.000927339052431039</v>
      </c>
      <c r="C38" s="37" t="n">
        <v>0.00101266676533802</v>
      </c>
      <c r="D38" s="37" t="n">
        <v>0.000732520038901184</v>
      </c>
      <c r="E38" s="37" t="n">
        <v>0.00236301801455657</v>
      </c>
      <c r="F38" s="37" t="n">
        <v>0.00133801801455657</v>
      </c>
      <c r="G38" s="37" t="n">
        <v>0.00149163847401492</v>
      </c>
      <c r="H38" s="37" t="n">
        <v>0.00207926801455657</v>
      </c>
      <c r="I38" s="38" t="n">
        <v>0.0059</v>
      </c>
      <c r="J38" s="39" t="n">
        <v>0.0049</v>
      </c>
      <c r="K38" s="39" t="n">
        <v>0.0035</v>
      </c>
      <c r="L38" s="39" t="n">
        <v>0.0056</v>
      </c>
      <c r="M38" s="39" t="n">
        <v>0.0061</v>
      </c>
      <c r="N38" s="39" t="n">
        <v>0.014</v>
      </c>
      <c r="O38" s="39" t="n">
        <v>0.029</v>
      </c>
    </row>
    <row r="49" customFormat="false" ht="12.8" hidden="false" customHeight="false" outlineLevel="0" collapsed="false">
      <c r="A49" s="33" t="s">
        <v>94</v>
      </c>
      <c r="B49" s="34" t="s">
        <v>95</v>
      </c>
      <c r="C49" s="34" t="s">
        <v>96</v>
      </c>
      <c r="D49" s="35" t="s">
        <v>97</v>
      </c>
      <c r="E49" s="35" t="s">
        <v>98</v>
      </c>
      <c r="F49" s="35" t="s">
        <v>99</v>
      </c>
      <c r="G49" s="35" t="s">
        <v>100</v>
      </c>
      <c r="H49" s="35" t="s">
        <v>101</v>
      </c>
    </row>
    <row r="50" customFormat="false" ht="12.8" hidden="false" customHeight="false" outlineLevel="0" collapsed="false">
      <c r="A50" s="36" t="n">
        <v>1</v>
      </c>
      <c r="B50" s="41"/>
      <c r="C50" s="41"/>
      <c r="D50" s="41"/>
      <c r="E50" s="41"/>
      <c r="F50" s="36"/>
      <c r="G50" s="41"/>
      <c r="H50" s="35"/>
    </row>
    <row r="51" customFormat="false" ht="12.8" hidden="false" customHeight="false" outlineLevel="0" collapsed="false">
      <c r="A51" s="36" t="n">
        <v>10</v>
      </c>
      <c r="B51" s="41"/>
      <c r="C51" s="41"/>
      <c r="D51" s="41"/>
      <c r="E51" s="41"/>
      <c r="F51" s="36"/>
      <c r="G51" s="41"/>
      <c r="H51" s="35"/>
    </row>
    <row r="52" customFormat="false" ht="12.8" hidden="false" customHeight="false" outlineLevel="0" collapsed="false">
      <c r="A52" s="36" t="n">
        <v>100</v>
      </c>
      <c r="B52" s="41"/>
      <c r="C52" s="41"/>
      <c r="D52" s="41"/>
      <c r="E52" s="41"/>
      <c r="F52" s="36"/>
      <c r="G52" s="41"/>
      <c r="H52" s="35"/>
    </row>
    <row r="53" customFormat="false" ht="12.8" hidden="false" customHeight="false" outlineLevel="0" collapsed="false">
      <c r="A53" s="36" t="n">
        <v>1000</v>
      </c>
      <c r="B53" s="41"/>
      <c r="C53" s="41"/>
      <c r="D53" s="41"/>
      <c r="E53" s="41"/>
      <c r="F53" s="36"/>
      <c r="G53" s="41"/>
      <c r="H53" s="41" t="n">
        <v>0.790589280754909</v>
      </c>
    </row>
    <row r="54" customFormat="false" ht="12.8" hidden="false" customHeight="false" outlineLevel="0" collapsed="false">
      <c r="A54" s="36" t="n">
        <v>10000</v>
      </c>
      <c r="B54" s="41" t="n">
        <v>0.482944159331083</v>
      </c>
      <c r="C54" s="41" t="n">
        <v>0.599055917221894</v>
      </c>
      <c r="D54" s="41" t="n">
        <v>0.791719379536706</v>
      </c>
      <c r="E54" s="41" t="n">
        <v>0.612407436530934</v>
      </c>
      <c r="F54" s="41" t="n">
        <v>0.520201908946431</v>
      </c>
      <c r="G54" s="41" t="n">
        <v>0.245310218674524</v>
      </c>
      <c r="H54" s="41" t="n">
        <v>0.134982125674939</v>
      </c>
    </row>
    <row r="55" customFormat="false" ht="12.8" hidden="false" customHeight="false" outlineLevel="0" collapsed="false">
      <c r="A55" s="36" t="n">
        <v>100000</v>
      </c>
      <c r="B55" s="41" t="n">
        <v>0.160858016729887</v>
      </c>
      <c r="C55" s="41" t="n">
        <v>0.211112539316761</v>
      </c>
      <c r="D55" s="41" t="n">
        <v>0.245849641040016</v>
      </c>
      <c r="E55" s="41" t="n">
        <v>0.311105490738357</v>
      </c>
      <c r="F55" s="41" t="n">
        <v>0.243596843956524</v>
      </c>
      <c r="G55" s="41" t="n">
        <v>0.109651466706649</v>
      </c>
      <c r="H55" s="41" t="n">
        <v>0.0767996809701654</v>
      </c>
    </row>
    <row r="56" customFormat="false" ht="12.8" hidden="false" customHeight="false" outlineLevel="0" collapsed="false">
      <c r="A56" s="40" t="n">
        <v>1000000</v>
      </c>
      <c r="B56" s="41" t="n">
        <v>0.157176110581532</v>
      </c>
      <c r="C56" s="41" t="n">
        <v>0.206666686803678</v>
      </c>
      <c r="D56" s="41" t="n">
        <v>0.209291439686053</v>
      </c>
      <c r="E56" s="41" t="n">
        <v>0.284690716885102</v>
      </c>
      <c r="F56" s="41" t="n">
        <v>0.219347215501077</v>
      </c>
      <c r="G56" s="41" t="n">
        <v>0.10654560528678</v>
      </c>
      <c r="H56" s="41" t="n">
        <v>0.0716988970536749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3" activeCellId="0" sqref="C43"/>
    </sheetView>
  </sheetViews>
  <sheetFormatPr defaultRowHeight="12.8"/>
  <cols>
    <col collapsed="false" hidden="false" max="1" min="1" style="0" width="21.7704081632653"/>
    <col collapsed="false" hidden="false" max="2" min="2" style="0" width="21.1836734693878"/>
    <col collapsed="false" hidden="false" max="3" min="3" style="0" width="14.75"/>
    <col collapsed="false" hidden="false" max="4" min="4" style="0" width="14.1632653061225"/>
    <col collapsed="false" hidden="false" max="5" min="5" style="0" width="9.62755102040816"/>
    <col collapsed="false" hidden="false" max="6" min="6" style="0" width="11.969387755102"/>
    <col collapsed="false" hidden="false" max="7" min="7" style="0" width="11.5204081632653"/>
    <col collapsed="false" hidden="false" max="8" min="8" style="0" width="16.9387755102041"/>
    <col collapsed="false" hidden="false" max="9" min="9" style="0" width="18.5459183673469"/>
    <col collapsed="false" hidden="false" max="12" min="10" style="0" width="11.5204081632653"/>
    <col collapsed="false" hidden="false" max="13" min="13" style="0" width="21.2040816326531"/>
    <col collapsed="false" hidden="false" max="1025" min="14" style="0" width="11.5204081632653"/>
  </cols>
  <sheetData>
    <row r="1" customFormat="false" ht="12.8" hidden="false" customHeight="false" outlineLevel="0" collapsed="false">
      <c r="A1" s="6" t="s">
        <v>104</v>
      </c>
      <c r="B1" s="42" t="s">
        <v>105</v>
      </c>
      <c r="C1" s="6" t="s">
        <v>106</v>
      </c>
      <c r="D1" s="22"/>
      <c r="E1" s="6"/>
      <c r="F1" s="6"/>
      <c r="G1" s="6"/>
      <c r="H1" s="6"/>
      <c r="I1" s="6"/>
    </row>
    <row r="2" customFormat="false" ht="12.8" hidden="false" customHeight="false" outlineLevel="0" collapsed="false">
      <c r="A2" s="6"/>
      <c r="B2" s="6"/>
      <c r="C2" s="6" t="s">
        <v>107</v>
      </c>
      <c r="D2" s="22" t="s">
        <v>108</v>
      </c>
      <c r="E2" s="6" t="s">
        <v>109</v>
      </c>
      <c r="F2" s="6" t="s">
        <v>110</v>
      </c>
      <c r="G2" s="6" t="s">
        <v>111</v>
      </c>
      <c r="H2" s="6"/>
      <c r="I2" s="6"/>
      <c r="M2" s="0" t="s">
        <v>27</v>
      </c>
    </row>
    <row r="3" customFormat="false" ht="12.8" hidden="false" customHeight="false" outlineLevel="0" collapsed="false">
      <c r="B3" s="6" t="s">
        <v>112</v>
      </c>
      <c r="C3" s="42" t="n">
        <v>0</v>
      </c>
      <c r="D3" s="6" t="n">
        <v>21</v>
      </c>
      <c r="E3" s="6" t="n">
        <v>0.0125259531360515</v>
      </c>
      <c r="F3" s="6" t="n">
        <v>0.00228159437815145</v>
      </c>
      <c r="G3" s="43" t="n">
        <v>0.1</v>
      </c>
      <c r="H3" s="6"/>
      <c r="I3" s="6"/>
    </row>
    <row r="4" customFormat="false" ht="12.8" hidden="false" customHeight="false" outlineLevel="0" collapsed="false">
      <c r="B4" s="6"/>
      <c r="C4" s="6"/>
      <c r="D4" s="6"/>
      <c r="E4" s="6"/>
      <c r="F4" s="6"/>
      <c r="G4" s="43"/>
      <c r="H4" s="6"/>
      <c r="I4" s="6"/>
    </row>
    <row r="5" customFormat="false" ht="13.8" hidden="false" customHeight="false" outlineLevel="0" collapsed="false">
      <c r="A5" s="44" t="s">
        <v>113</v>
      </c>
      <c r="B5" s="45" t="n">
        <v>0</v>
      </c>
      <c r="C5" s="6"/>
      <c r="D5" s="6"/>
      <c r="E5" s="6"/>
      <c r="F5" s="6"/>
      <c r="G5" s="43"/>
      <c r="H5" s="6"/>
      <c r="I5" s="6"/>
      <c r="P5" s="46"/>
      <c r="Q5" s="47"/>
    </row>
    <row r="6" customFormat="false" ht="12.8" hidden="false" customHeight="false" outlineLevel="0" collapsed="false">
      <c r="A6" s="44" t="s">
        <v>114</v>
      </c>
      <c r="B6" s="45" t="n">
        <v>0</v>
      </c>
      <c r="C6" s="6"/>
      <c r="D6" s="6"/>
      <c r="E6" s="6"/>
      <c r="F6" s="6"/>
      <c r="G6" s="43"/>
      <c r="H6" s="6"/>
      <c r="I6" s="6"/>
      <c r="L6" s="28" t="n">
        <v>43829</v>
      </c>
      <c r="M6" s="0" t="s">
        <v>115</v>
      </c>
    </row>
    <row r="7" customFormat="false" ht="12.8" hidden="false" customHeight="false" outlineLevel="0" collapsed="false">
      <c r="A7" s="44" t="s">
        <v>116</v>
      </c>
      <c r="B7" s="45" t="n">
        <v>0</v>
      </c>
      <c r="C7" s="6"/>
      <c r="D7" s="6"/>
      <c r="E7" s="6"/>
      <c r="F7" s="6"/>
      <c r="G7" s="43"/>
      <c r="H7" s="6"/>
      <c r="I7" s="6"/>
    </row>
    <row r="8" customFormat="false" ht="12.8" hidden="false" customHeight="false" outlineLevel="0" collapsed="false">
      <c r="A8" s="35" t="s">
        <v>117</v>
      </c>
      <c r="B8" s="35" t="n">
        <v>1000</v>
      </c>
      <c r="C8" s="6"/>
      <c r="D8" s="6"/>
      <c r="E8" s="6"/>
      <c r="F8" s="6"/>
      <c r="G8" s="43"/>
      <c r="H8" s="6"/>
      <c r="I8" s="6"/>
      <c r="M8" s="28"/>
    </row>
    <row r="9" customFormat="false" ht="12.8" hidden="false" customHeight="false" outlineLevel="0" collapsed="false">
      <c r="A9" s="35" t="s">
        <v>118</v>
      </c>
      <c r="B9" s="35" t="n">
        <v>24</v>
      </c>
      <c r="C9" s="6"/>
      <c r="D9" s="6"/>
      <c r="E9" s="6"/>
      <c r="F9" s="6"/>
      <c r="G9" s="43"/>
      <c r="H9" s="6"/>
      <c r="I9" s="6"/>
      <c r="L9" s="0" t="s">
        <v>119</v>
      </c>
      <c r="P9" s="20"/>
    </row>
    <row r="10" customFormat="false" ht="13.8" hidden="false" customHeight="false" outlineLevel="0" collapsed="false">
      <c r="A10" s="44" t="s">
        <v>120</v>
      </c>
      <c r="B10" s="48" t="n">
        <v>0.9</v>
      </c>
      <c r="C10" s="6"/>
      <c r="D10" s="6"/>
      <c r="E10" s="6"/>
      <c r="F10" s="6"/>
      <c r="G10" s="43"/>
      <c r="H10" s="6"/>
      <c r="I10" s="6"/>
      <c r="L10" s="49" t="n">
        <v>7940</v>
      </c>
      <c r="M10" s="50" t="s">
        <v>121</v>
      </c>
    </row>
    <row r="11" customFormat="false" ht="12.8" hidden="false" customHeight="false" outlineLevel="0" collapsed="false">
      <c r="A11" s="44" t="s">
        <v>122</v>
      </c>
      <c r="B11" s="48" t="n">
        <v>10</v>
      </c>
      <c r="C11" s="6"/>
      <c r="D11" s="6"/>
      <c r="E11" s="6"/>
      <c r="F11" s="6"/>
      <c r="G11" s="43"/>
      <c r="H11" s="6"/>
      <c r="I11" s="6"/>
      <c r="L11" s="0" t="n">
        <v>0.23</v>
      </c>
      <c r="M11" s="0" t="s">
        <v>111</v>
      </c>
    </row>
    <row r="12" customFormat="false" ht="12.8" hidden="false" customHeight="false" outlineLevel="0" collapsed="false">
      <c r="L12" s="0" t="n">
        <v>32</v>
      </c>
      <c r="M12" s="0" t="s">
        <v>123</v>
      </c>
    </row>
    <row r="13" customFormat="false" ht="12.8" hidden="false" customHeight="false" outlineLevel="0" collapsed="false">
      <c r="A13" s="30" t="s">
        <v>94</v>
      </c>
      <c r="B13" s="6" t="s">
        <v>124</v>
      </c>
      <c r="C13" s="0" t="s">
        <v>125</v>
      </c>
      <c r="D13" s="6" t="s">
        <v>126</v>
      </c>
      <c r="E13" s="6" t="s">
        <v>127</v>
      </c>
      <c r="F13" s="6" t="s">
        <v>128</v>
      </c>
      <c r="G13" s="6" t="s">
        <v>111</v>
      </c>
      <c r="H13" s="6" t="s">
        <v>129</v>
      </c>
      <c r="I13" s="34" t="s">
        <v>130</v>
      </c>
      <c r="L13" s="0" t="n">
        <v>10</v>
      </c>
      <c r="M13" s="0" t="s">
        <v>131</v>
      </c>
    </row>
    <row r="14" customFormat="false" ht="12.8" hidden="false" customHeight="false" outlineLevel="0" collapsed="false">
      <c r="A14" s="31" t="n">
        <v>1</v>
      </c>
      <c r="B14" s="28" t="e">
        <f aca="false">A14/B$5</f>
        <v>#DIV/0!</v>
      </c>
      <c r="C14" s="28" t="e">
        <f aca="false">CEILING(B14/B$6,1)</f>
        <v>#DIV/0!</v>
      </c>
      <c r="D14" s="28" t="e">
        <f aca="false">CEILING($C14/B$8,1)</f>
        <v>#DIV/0!</v>
      </c>
      <c r="E14" s="28" t="e">
        <f aca="false">CEILING($C14/B$9,1)</f>
        <v>#DIV/0!</v>
      </c>
      <c r="F14" s="28" t="e">
        <f aca="false">CEILING($C14/B$11,1)</f>
        <v>#DIV/0!</v>
      </c>
      <c r="G14" s="28" t="e">
        <f aca="false">C14*B$7+B$10*E14</f>
        <v>#DIV/0!</v>
      </c>
      <c r="H14" s="6" t="e">
        <f aca="false">C14*C$3+D14*D$3+E14*E$3+F14*F$3+G14*G$3</f>
        <v>#DIV/0!</v>
      </c>
      <c r="I14" s="34" t="e">
        <f aca="false">H14/A14</f>
        <v>#DIV/0!</v>
      </c>
      <c r="L14" s="49" t="n">
        <f aca="false">L10/$L6</f>
        <v>0.181158593625225</v>
      </c>
      <c r="M14" s="0" t="s">
        <v>129</v>
      </c>
    </row>
    <row r="15" customFormat="false" ht="12.8" hidden="false" customHeight="false" outlineLevel="0" collapsed="false">
      <c r="A15" s="31" t="n">
        <v>10</v>
      </c>
      <c r="B15" s="28" t="e">
        <f aca="false">A15/B$5</f>
        <v>#DIV/0!</v>
      </c>
      <c r="C15" s="28" t="e">
        <f aca="false">CEILING(B15/B$6,1)</f>
        <v>#DIV/0!</v>
      </c>
      <c r="D15" s="28" t="e">
        <f aca="false">CEILING($C15/B$8,1)</f>
        <v>#DIV/0!</v>
      </c>
      <c r="E15" s="28" t="e">
        <f aca="false">CEILING($C15/B$9,1)</f>
        <v>#DIV/0!</v>
      </c>
      <c r="F15" s="28" t="e">
        <f aca="false">CEILING($C15/B$11,1)</f>
        <v>#DIV/0!</v>
      </c>
      <c r="G15" s="28" t="e">
        <f aca="false">C15*B$7+B$10*E15</f>
        <v>#DIV/0!</v>
      </c>
      <c r="H15" s="6" t="e">
        <f aca="false">C15*C$3+D15*D$3+E15*E$3+F15*F$3+G15*G$3</f>
        <v>#DIV/0!</v>
      </c>
      <c r="I15" s="34" t="e">
        <f aca="false">H15/A15</f>
        <v>#DIV/0!</v>
      </c>
    </row>
    <row r="16" customFormat="false" ht="12.8" hidden="false" customHeight="false" outlineLevel="0" collapsed="false">
      <c r="A16" s="31" t="n">
        <v>100</v>
      </c>
      <c r="B16" s="28" t="e">
        <f aca="false">A16/B$5</f>
        <v>#DIV/0!</v>
      </c>
      <c r="C16" s="28" t="e">
        <f aca="false">CEILING(B16/B$6,1)</f>
        <v>#DIV/0!</v>
      </c>
      <c r="D16" s="28" t="e">
        <f aca="false">CEILING($C16/B$8,1)</f>
        <v>#DIV/0!</v>
      </c>
      <c r="E16" s="28" t="e">
        <f aca="false">CEILING($C16/B$9,1)</f>
        <v>#DIV/0!</v>
      </c>
      <c r="F16" s="28" t="e">
        <f aca="false">CEILING($C16/B$11,1)</f>
        <v>#DIV/0!</v>
      </c>
      <c r="G16" s="28" t="e">
        <f aca="false">C16*B$7+B$10*E16</f>
        <v>#DIV/0!</v>
      </c>
      <c r="H16" s="6" t="e">
        <f aca="false">C16*C$3+D16*D$3+E16*E$3+F16*F$3+G16*G$3</f>
        <v>#DIV/0!</v>
      </c>
      <c r="I16" s="34" t="e">
        <f aca="false">H16/A16</f>
        <v>#DIV/0!</v>
      </c>
    </row>
    <row r="17" customFormat="false" ht="12.8" hidden="false" customHeight="false" outlineLevel="0" collapsed="false">
      <c r="A17" s="31" t="n">
        <v>1000</v>
      </c>
      <c r="B17" s="28" t="e">
        <f aca="false">A17/B$5</f>
        <v>#DIV/0!</v>
      </c>
      <c r="C17" s="28" t="e">
        <f aca="false">CEILING(B17/B$6,1)</f>
        <v>#DIV/0!</v>
      </c>
      <c r="D17" s="28" t="e">
        <f aca="false">CEILING($C17/B$8,1)</f>
        <v>#DIV/0!</v>
      </c>
      <c r="E17" s="28" t="e">
        <f aca="false">CEILING($C17/B$9,1)</f>
        <v>#DIV/0!</v>
      </c>
      <c r="F17" s="28" t="e">
        <f aca="false">CEILING($C17/B$11,1)</f>
        <v>#DIV/0!</v>
      </c>
      <c r="G17" s="28" t="e">
        <f aca="false">C17*B$7+B$10*E17</f>
        <v>#DIV/0!</v>
      </c>
      <c r="H17" s="6" t="e">
        <f aca="false">C17*C$3+D17*D$3+E17*E$3+F17*F$3+G17*G$3</f>
        <v>#DIV/0!</v>
      </c>
      <c r="I17" s="34" t="e">
        <f aca="false">H17/A17</f>
        <v>#DIV/0!</v>
      </c>
      <c r="L17" s="0" t="s">
        <v>132</v>
      </c>
    </row>
    <row r="18" customFormat="false" ht="13.8" hidden="false" customHeight="false" outlineLevel="0" collapsed="false">
      <c r="A18" s="31" t="n">
        <v>10000</v>
      </c>
      <c r="B18" s="28" t="e">
        <f aca="false">A18/B$5</f>
        <v>#DIV/0!</v>
      </c>
      <c r="C18" s="28" t="e">
        <f aca="false">CEILING(B18/B$6,1)</f>
        <v>#DIV/0!</v>
      </c>
      <c r="D18" s="28" t="e">
        <f aca="false">CEILING($C18/B$8,1)</f>
        <v>#DIV/0!</v>
      </c>
      <c r="E18" s="28" t="e">
        <f aca="false">CEILING($C18/B$9,1)</f>
        <v>#DIV/0!</v>
      </c>
      <c r="F18" s="28" t="e">
        <f aca="false">CEILING($C18/B$11,1)</f>
        <v>#DIV/0!</v>
      </c>
      <c r="G18" s="28" t="e">
        <f aca="false">C18*B$7+B$10*E18</f>
        <v>#DIV/0!</v>
      </c>
      <c r="H18" s="6" t="e">
        <f aca="false">C18*C$3+D18*D$3+E18*E$3+F18*F$3+G18*G$3</f>
        <v>#DIV/0!</v>
      </c>
      <c r="I18" s="34" t="e">
        <f aca="false">H18/A18</f>
        <v>#DIV/0!</v>
      </c>
      <c r="L18" s="46" t="n">
        <v>2502</v>
      </c>
      <c r="M18" s="47" t="s">
        <v>133</v>
      </c>
    </row>
    <row r="19" customFormat="false" ht="12.8" hidden="false" customHeight="false" outlineLevel="0" collapsed="false">
      <c r="A19" s="31" t="n">
        <v>100000</v>
      </c>
      <c r="B19" s="28" t="e">
        <f aca="false">A19/B$5</f>
        <v>#DIV/0!</v>
      </c>
      <c r="C19" s="28" t="e">
        <f aca="false">CEILING(B19/B$6,1)</f>
        <v>#DIV/0!</v>
      </c>
      <c r="D19" s="28" t="e">
        <f aca="false">CEILING($C19/B$8,1)</f>
        <v>#DIV/0!</v>
      </c>
      <c r="E19" s="28" t="e">
        <f aca="false">CEILING($C19/B$9,1)</f>
        <v>#DIV/0!</v>
      </c>
      <c r="F19" s="28" t="e">
        <f aca="false">CEILING($C19/B$11,1)</f>
        <v>#DIV/0!</v>
      </c>
      <c r="G19" s="28" t="e">
        <f aca="false">C19*B$7+B$10*E19</f>
        <v>#DIV/0!</v>
      </c>
      <c r="H19" s="6" t="e">
        <f aca="false">C19*C$3+D19*D$3+E19*E$3+F19*F$3+G19*G$3</f>
        <v>#DIV/0!</v>
      </c>
      <c r="I19" s="34" t="e">
        <f aca="false">H19/A19</f>
        <v>#DIV/0!</v>
      </c>
      <c r="L19" s="0" t="n">
        <v>0.442</v>
      </c>
      <c r="M19" s="0" t="s">
        <v>111</v>
      </c>
    </row>
    <row r="20" customFormat="false" ht="12.8" hidden="false" customHeight="false" outlineLevel="0" collapsed="false">
      <c r="A20" s="32" t="n">
        <v>1000000</v>
      </c>
      <c r="B20" s="28" t="e">
        <f aca="false">A20/B$5</f>
        <v>#DIV/0!</v>
      </c>
      <c r="C20" s="28" t="e">
        <f aca="false">CEILING(B20/B$6,1)</f>
        <v>#DIV/0!</v>
      </c>
      <c r="D20" s="28" t="e">
        <f aca="false">CEILING($C20/B$8,1)</f>
        <v>#DIV/0!</v>
      </c>
      <c r="E20" s="28" t="e">
        <f aca="false">CEILING($C20/B$9,1)</f>
        <v>#DIV/0!</v>
      </c>
      <c r="F20" s="28" t="e">
        <f aca="false">CEILING($C20/B$11,1)</f>
        <v>#DIV/0!</v>
      </c>
      <c r="G20" s="28" t="e">
        <f aca="false">C20*B$7+B$10*E20</f>
        <v>#DIV/0!</v>
      </c>
      <c r="H20" s="6" t="e">
        <f aca="false">C20*C$3+D20*D$3+E20*E$3+F20*F$3+G20*G$3</f>
        <v>#DIV/0!</v>
      </c>
      <c r="I20" s="34" t="e">
        <f aca="false">H20/A20</f>
        <v>#DIV/0!</v>
      </c>
      <c r="L20" s="0" t="n">
        <v>1</v>
      </c>
      <c r="M20" s="0" t="s">
        <v>123</v>
      </c>
    </row>
    <row r="21" customFormat="false" ht="12.8" hidden="false" customHeight="false" outlineLevel="0" collapsed="false">
      <c r="L21" s="0" t="s">
        <v>134</v>
      </c>
    </row>
    <row r="22" customFormat="false" ht="12.8" hidden="false" customHeight="false" outlineLevel="0" collapsed="false">
      <c r="L22" s="20" t="e">
        <f aca="false">L18/$K9</f>
        <v>#DIV/0!</v>
      </c>
      <c r="M22" s="0" t="s">
        <v>129</v>
      </c>
    </row>
    <row r="26" customFormat="false" ht="12.8" hidden="false" customHeight="false" outlineLevel="0" collapsed="false">
      <c r="L26" s="7" t="s">
        <v>20</v>
      </c>
      <c r="M26" s="8"/>
      <c r="N26" s="9"/>
      <c r="O26" s="0" t="s">
        <v>135</v>
      </c>
    </row>
    <row r="27" customFormat="false" ht="12.8" hidden="false" customHeight="false" outlineLevel="0" collapsed="false">
      <c r="M27" s="0" t="n">
        <v>8</v>
      </c>
      <c r="N27" s="24" t="s">
        <v>83</v>
      </c>
      <c r="O27" s="19" t="n">
        <f aca="false">N29/$L6</f>
        <v>0.0581233886239704</v>
      </c>
    </row>
    <row r="28" customFormat="false" ht="12.8" hidden="false" customHeight="false" outlineLevel="0" collapsed="false">
      <c r="L28" s="25"/>
      <c r="M28" s="10"/>
      <c r="N28" s="12"/>
    </row>
    <row r="29" customFormat="false" ht="12.8" hidden="false" customHeight="false" outlineLevel="0" collapsed="false">
      <c r="L29" s="11"/>
      <c r="M29" s="10" t="s">
        <v>67</v>
      </c>
      <c r="N29" s="12" t="n">
        <v>2547.49</v>
      </c>
    </row>
    <row r="30" customFormat="false" ht="12.8" hidden="false" customHeight="false" outlineLevel="0" collapsed="false">
      <c r="L30" s="25"/>
      <c r="M30" s="10" t="s">
        <v>68</v>
      </c>
      <c r="N30" s="18" t="n">
        <v>0.207</v>
      </c>
    </row>
    <row r="31" customFormat="false" ht="12.8" hidden="false" customHeight="false" outlineLevel="0" collapsed="false">
      <c r="L31" s="11"/>
      <c r="M31" s="10" t="s">
        <v>70</v>
      </c>
      <c r="N31" s="18" t="n">
        <v>1</v>
      </c>
    </row>
    <row r="32" customFormat="false" ht="12.8" hidden="false" customHeight="false" outlineLevel="0" collapsed="false">
      <c r="L32" s="25"/>
      <c r="M32" s="10"/>
      <c r="N32" s="12"/>
    </row>
    <row r="33" customFormat="false" ht="12.8" hidden="false" customHeight="false" outlineLevel="0" collapsed="false">
      <c r="L33" s="13"/>
      <c r="M33" s="14" t="s">
        <v>72</v>
      </c>
      <c r="N33" s="15" t="n">
        <v>2547.49</v>
      </c>
    </row>
    <row r="34" customFormat="false" ht="12.8" hidden="false" customHeight="false" outlineLevel="0" collapsed="false">
      <c r="L34" s="10"/>
      <c r="M34" s="10"/>
      <c r="N34" s="10"/>
    </row>
    <row r="35" customFormat="false" ht="12.8" hidden="false" customHeight="false" outlineLevel="0" collapsed="false">
      <c r="L35" s="10"/>
      <c r="M35" s="10"/>
      <c r="N35" s="10"/>
    </row>
    <row r="36" customFormat="false" ht="12.8" hidden="false" customHeight="false" outlineLevel="0" collapsed="false">
      <c r="L36" s="10"/>
      <c r="M36" s="10"/>
      <c r="N36" s="10"/>
    </row>
    <row r="37" customFormat="false" ht="12.8" hidden="false" customHeight="false" outlineLevel="0" collapsed="false">
      <c r="L37" s="10"/>
      <c r="M37" s="10"/>
      <c r="N37" s="10"/>
    </row>
    <row r="38" customFormat="false" ht="12.8" hidden="false" customHeight="false" outlineLevel="0" collapsed="false">
      <c r="L38" s="26" t="s">
        <v>21</v>
      </c>
      <c r="M38" s="8"/>
      <c r="N38" s="9"/>
      <c r="O38" s="0" t="s">
        <v>135</v>
      </c>
    </row>
    <row r="39" customFormat="false" ht="12.8" hidden="false" customHeight="false" outlineLevel="0" collapsed="false">
      <c r="M39" s="0" t="n">
        <v>14</v>
      </c>
      <c r="N39" s="24" t="s">
        <v>83</v>
      </c>
      <c r="O39" s="19" t="n">
        <f aca="false">N41/L$6</f>
        <v>0.145907732323348</v>
      </c>
    </row>
    <row r="40" customFormat="false" ht="12.8" hidden="false" customHeight="false" outlineLevel="0" collapsed="false">
      <c r="L40" s="25"/>
      <c r="M40" s="10"/>
      <c r="N40" s="12"/>
    </row>
    <row r="41" customFormat="false" ht="12.8" hidden="false" customHeight="false" outlineLevel="0" collapsed="false">
      <c r="L41" s="11"/>
      <c r="M41" s="10" t="s">
        <v>67</v>
      </c>
      <c r="N41" s="12" t="n">
        <v>6394.99</v>
      </c>
    </row>
    <row r="42" customFormat="false" ht="12.8" hidden="false" customHeight="false" outlineLevel="0" collapsed="false">
      <c r="L42" s="25"/>
      <c r="M42" s="10" t="s">
        <v>68</v>
      </c>
      <c r="N42" s="18" t="n">
        <v>0.308</v>
      </c>
    </row>
    <row r="43" customFormat="false" ht="12.8" hidden="false" customHeight="false" outlineLevel="0" collapsed="false">
      <c r="L43" s="11"/>
      <c r="M43" s="10" t="s">
        <v>70</v>
      </c>
      <c r="N43" s="18" t="n">
        <v>1</v>
      </c>
    </row>
    <row r="44" customFormat="false" ht="12.8" hidden="false" customHeight="false" outlineLevel="0" collapsed="false">
      <c r="L44" s="25"/>
      <c r="M44" s="10"/>
      <c r="N44" s="12"/>
    </row>
    <row r="45" customFormat="false" ht="12.8" hidden="false" customHeight="false" outlineLevel="0" collapsed="false">
      <c r="L45" s="13"/>
      <c r="M45" s="14" t="s">
        <v>72</v>
      </c>
      <c r="N45" s="15" t="n">
        <v>6394.99</v>
      </c>
    </row>
    <row r="46" customFormat="false" ht="12.8" hidden="false" customHeight="false" outlineLevel="0" collapsed="false">
      <c r="L46" s="10"/>
      <c r="M46" s="10"/>
      <c r="N46" s="10"/>
    </row>
    <row r="47" customFormat="false" ht="12.8" hidden="false" customHeight="false" outlineLevel="0" collapsed="false">
      <c r="L47" s="10"/>
      <c r="M47" s="10"/>
      <c r="N47" s="10"/>
    </row>
    <row r="48" customFormat="false" ht="12.8" hidden="false" customHeight="false" outlineLevel="0" collapsed="false">
      <c r="L48" s="10"/>
      <c r="M48" s="10"/>
      <c r="N48" s="10"/>
    </row>
    <row r="49" customFormat="false" ht="12.8" hidden="false" customHeight="false" outlineLevel="0" collapsed="false">
      <c r="L49" s="10"/>
      <c r="M49" s="10"/>
      <c r="N49" s="10"/>
    </row>
    <row r="50" customFormat="false" ht="12.8" hidden="false" customHeight="false" outlineLevel="0" collapsed="false">
      <c r="L50" s="26" t="s">
        <v>22</v>
      </c>
      <c r="M50" s="8"/>
      <c r="N50" s="9"/>
      <c r="O50" s="0" t="s">
        <v>135</v>
      </c>
    </row>
    <row r="51" customFormat="false" ht="12.8" hidden="false" customHeight="false" outlineLevel="0" collapsed="false">
      <c r="M51" s="0" t="n">
        <v>8</v>
      </c>
      <c r="N51" s="24" t="s">
        <v>83</v>
      </c>
      <c r="O51" s="19" t="n">
        <f aca="false">N53/L$6</f>
        <v>0.09822263797942</v>
      </c>
    </row>
    <row r="52" customFormat="false" ht="12.8" hidden="false" customHeight="false" outlineLevel="0" collapsed="false">
      <c r="L52" s="25"/>
      <c r="M52" s="10"/>
      <c r="N52" s="12"/>
    </row>
    <row r="53" customFormat="false" ht="12.8" hidden="false" customHeight="false" outlineLevel="0" collapsed="false">
      <c r="L53" s="11"/>
      <c r="M53" s="10" t="s">
        <v>67</v>
      </c>
      <c r="N53" s="12" t="n">
        <v>4305</v>
      </c>
    </row>
    <row r="54" customFormat="false" ht="12.8" hidden="false" customHeight="false" outlineLevel="0" collapsed="false">
      <c r="L54" s="25"/>
      <c r="M54" s="10" t="s">
        <v>68</v>
      </c>
      <c r="N54" s="18" t="n">
        <v>0.4</v>
      </c>
    </row>
    <row r="55" customFormat="false" ht="12.8" hidden="false" customHeight="false" outlineLevel="0" collapsed="false">
      <c r="L55" s="11"/>
      <c r="M55" s="10" t="s">
        <v>70</v>
      </c>
      <c r="N55" s="18" t="n">
        <v>1</v>
      </c>
    </row>
    <row r="56" customFormat="false" ht="12.8" hidden="false" customHeight="false" outlineLevel="0" collapsed="false">
      <c r="L56" s="25"/>
      <c r="M56" s="10"/>
      <c r="N56" s="12"/>
    </row>
    <row r="57" customFormat="false" ht="12.8" hidden="false" customHeight="false" outlineLevel="0" collapsed="false">
      <c r="L57" s="13"/>
      <c r="M57" s="14" t="s">
        <v>72</v>
      </c>
      <c r="N57" s="15" t="n">
        <v>4305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24681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2014-10-30T22:44:51Z</dcterms:created>
  <dc:language>en-US</dc:language>
  <dcterms:modified xsi:type="dcterms:W3CDTF">2014-12-01T20:06:15Z</dcterms:modified>
  <cp:revision>20</cp:revision>
</cp:coreProperties>
</file>