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thrys\OneDrive\TFE\"/>
    </mc:Choice>
  </mc:AlternateContent>
  <bookViews>
    <workbookView xWindow="120" yWindow="120" windowWidth="28515" windowHeight="12585"/>
  </bookViews>
  <sheets>
    <sheet name="Donnée initiale" sheetId="6" r:id="rId1"/>
    <sheet name="Graphe Population" sheetId="7" r:id="rId2"/>
    <sheet name="Comparaison allemagne Francce" sheetId="8" r:id="rId3"/>
    <sheet name="Taux fertilité" sheetId="9" r:id="rId4"/>
    <sheet name="Projection Population" sheetId="10" r:id="rId5"/>
    <sheet name="Espérance de vie à la naissance" sheetId="11" r:id="rId6"/>
    <sheet name="Espérance de vie à 65 ans" sheetId="12" r:id="rId7"/>
  </sheets>
  <calcPr calcId="152511"/>
</workbook>
</file>

<file path=xl/calcChain.xml><?xml version="1.0" encoding="utf-8"?>
<calcChain xmlns="http://schemas.openxmlformats.org/spreadsheetml/2006/main">
  <c r="D111" i="8" l="1"/>
  <c r="C111" i="8"/>
  <c r="D52" i="8"/>
  <c r="E52" i="8"/>
  <c r="F52" i="8" s="1"/>
  <c r="D53" i="8"/>
  <c r="E53" i="8"/>
  <c r="F53" i="8" s="1"/>
  <c r="D55" i="8"/>
  <c r="E55" i="8" s="1"/>
  <c r="F55" i="8" s="1"/>
  <c r="D56" i="8"/>
  <c r="E56" i="8" s="1"/>
  <c r="F56" i="8" s="1"/>
  <c r="C53" i="8"/>
  <c r="C54" i="8"/>
  <c r="D54" i="8" s="1"/>
  <c r="E54" i="8" s="1"/>
  <c r="F54" i="8" s="1"/>
  <c r="C55" i="8"/>
  <c r="C56" i="8"/>
  <c r="C52" i="8"/>
  <c r="C51" i="8"/>
  <c r="D51" i="8" s="1"/>
  <c r="E51" i="8" s="1"/>
  <c r="F51" i="8" s="1"/>
  <c r="C152" i="10"/>
  <c r="D152" i="10"/>
  <c r="E152" i="10"/>
  <c r="F152" i="10"/>
  <c r="G152" i="10"/>
  <c r="H152" i="10"/>
  <c r="I152" i="10"/>
  <c r="J152" i="10"/>
  <c r="B152" i="10"/>
  <c r="B125" i="10"/>
  <c r="C145" i="10" l="1"/>
  <c r="D145" i="10"/>
  <c r="E145" i="10"/>
  <c r="F145" i="10"/>
  <c r="G145" i="10"/>
  <c r="H145" i="10"/>
  <c r="I145" i="10"/>
  <c r="J145" i="10"/>
  <c r="B145" i="10"/>
  <c r="C107" i="10"/>
  <c r="D107" i="10"/>
  <c r="E107" i="10"/>
  <c r="F107" i="10"/>
  <c r="G107" i="10"/>
  <c r="H107" i="10"/>
  <c r="I107" i="10"/>
  <c r="J107" i="10"/>
  <c r="B107" i="10"/>
  <c r="C138" i="10"/>
  <c r="D138" i="10"/>
  <c r="E138" i="10"/>
  <c r="F138" i="10"/>
  <c r="G138" i="10"/>
  <c r="H138" i="10"/>
  <c r="I138" i="10"/>
  <c r="J138" i="10"/>
  <c r="B138" i="10"/>
  <c r="E149" i="10"/>
  <c r="F149" i="10"/>
  <c r="G149" i="10"/>
  <c r="H149" i="10"/>
  <c r="F148" i="10"/>
  <c r="F142" i="10" s="1"/>
  <c r="G148" i="10"/>
  <c r="G142" i="10" s="1"/>
  <c r="H148" i="10"/>
  <c r="H142" i="10" s="1"/>
  <c r="F141" i="10"/>
  <c r="G141" i="10"/>
  <c r="C136" i="10"/>
  <c r="C148" i="10" s="1"/>
  <c r="D136" i="10"/>
  <c r="D148" i="10" s="1"/>
  <c r="E136" i="10"/>
  <c r="E141" i="10" s="1"/>
  <c r="F136" i="10"/>
  <c r="G136" i="10"/>
  <c r="H136" i="10"/>
  <c r="I136" i="10"/>
  <c r="I148" i="10" s="1"/>
  <c r="I142" i="10" s="1"/>
  <c r="J136" i="10"/>
  <c r="J148" i="10" s="1"/>
  <c r="B136" i="10"/>
  <c r="B148" i="10" s="1"/>
  <c r="C105" i="10"/>
  <c r="D105" i="10"/>
  <c r="D141" i="10" s="1"/>
  <c r="E105" i="10"/>
  <c r="F105" i="10"/>
  <c r="G105" i="10"/>
  <c r="H105" i="10"/>
  <c r="H141" i="10" s="1"/>
  <c r="I105" i="10"/>
  <c r="I141" i="10" s="1"/>
  <c r="J105" i="10"/>
  <c r="B105" i="10"/>
  <c r="C137" i="10"/>
  <c r="C149" i="10" s="1"/>
  <c r="D137" i="10"/>
  <c r="D149" i="10" s="1"/>
  <c r="E137" i="10"/>
  <c r="F137" i="10"/>
  <c r="G137" i="10"/>
  <c r="H137" i="10"/>
  <c r="I137" i="10"/>
  <c r="I149" i="10" s="1"/>
  <c r="J137" i="10"/>
  <c r="J149" i="10" s="1"/>
  <c r="B137" i="10"/>
  <c r="B149" i="10" s="1"/>
  <c r="J142" i="10" l="1"/>
  <c r="E142" i="10"/>
  <c r="B142" i="10"/>
  <c r="C142" i="10"/>
  <c r="B141" i="10"/>
  <c r="C141" i="10"/>
  <c r="E148" i="10"/>
  <c r="J141" i="10"/>
  <c r="D142" i="10"/>
  <c r="C68" i="7"/>
  <c r="D68" i="7"/>
  <c r="E68" i="7"/>
  <c r="F68" i="7"/>
  <c r="B68" i="7"/>
  <c r="C111" i="10"/>
  <c r="D111" i="10"/>
  <c r="E111" i="10"/>
  <c r="F111" i="10"/>
  <c r="G111" i="10"/>
  <c r="H111" i="10"/>
  <c r="I111" i="10"/>
  <c r="J111" i="10"/>
  <c r="B111" i="10"/>
  <c r="C104" i="10"/>
  <c r="D104" i="10"/>
  <c r="E104" i="10"/>
  <c r="F104" i="10"/>
  <c r="G104" i="10"/>
  <c r="H104" i="10"/>
  <c r="I104" i="10"/>
  <c r="J104" i="10"/>
  <c r="B104" i="10"/>
  <c r="F67" i="7"/>
  <c r="B67" i="7"/>
  <c r="C67" i="7"/>
  <c r="D67" i="7"/>
  <c r="E67" i="7"/>
  <c r="C64" i="7"/>
  <c r="D64" i="7"/>
  <c r="E64" i="7"/>
  <c r="F64" i="7"/>
  <c r="I64" i="7"/>
  <c r="J64" i="7"/>
  <c r="K64" i="7"/>
  <c r="L64" i="7"/>
  <c r="M64" i="7"/>
  <c r="P64" i="7"/>
  <c r="Q64" i="7"/>
  <c r="R64" i="7"/>
  <c r="S64" i="7"/>
  <c r="T64" i="7"/>
  <c r="W64" i="7"/>
  <c r="X64" i="7"/>
  <c r="Y64" i="7"/>
  <c r="Z64" i="7"/>
  <c r="AA64" i="7"/>
  <c r="B64" i="7"/>
  <c r="C125" i="10"/>
  <c r="D125" i="10"/>
  <c r="E125" i="10"/>
  <c r="F125" i="10"/>
  <c r="G125" i="10"/>
  <c r="H125" i="10"/>
  <c r="I125" i="10"/>
  <c r="J125" i="10"/>
  <c r="E133" i="10" l="1"/>
  <c r="F133" i="10"/>
  <c r="H63" i="12"/>
  <c r="J63" i="12"/>
  <c r="C62" i="12"/>
  <c r="C63" i="12" s="1"/>
  <c r="D62" i="12"/>
  <c r="D63" i="12" s="1"/>
  <c r="E62" i="12"/>
  <c r="E63" i="12" s="1"/>
  <c r="F62" i="12"/>
  <c r="F63" i="12" s="1"/>
  <c r="G62" i="12"/>
  <c r="G63" i="12" s="1"/>
  <c r="H62" i="12"/>
  <c r="I62" i="12"/>
  <c r="I63" i="12" s="1"/>
  <c r="J62" i="12"/>
  <c r="B62" i="12"/>
  <c r="B63" i="12" s="1"/>
  <c r="C122" i="10"/>
  <c r="D122" i="10"/>
  <c r="E122" i="10"/>
  <c r="F122" i="10"/>
  <c r="G122" i="10"/>
  <c r="H122" i="10"/>
  <c r="I122" i="10"/>
  <c r="J122" i="10"/>
  <c r="B122" i="10"/>
  <c r="J118" i="10"/>
  <c r="J119" i="10" s="1"/>
  <c r="I118" i="10"/>
  <c r="I119" i="10" s="1"/>
  <c r="H118" i="10"/>
  <c r="H119" i="10" s="1"/>
  <c r="G118" i="10"/>
  <c r="G119" i="10" s="1"/>
  <c r="F118" i="10"/>
  <c r="F119" i="10" s="1"/>
  <c r="E118" i="10"/>
  <c r="E119" i="10" s="1"/>
  <c r="D118" i="10"/>
  <c r="D119" i="10" s="1"/>
  <c r="C118" i="10"/>
  <c r="C119" i="10" s="1"/>
  <c r="B118" i="10"/>
  <c r="B119" i="10" s="1"/>
  <c r="C115" i="10"/>
  <c r="D115" i="10" s="1"/>
  <c r="E115" i="10" s="1"/>
  <c r="F115" i="10" s="1"/>
  <c r="G115" i="10" s="1"/>
  <c r="H115" i="10" s="1"/>
  <c r="I115" i="10" s="1"/>
  <c r="J115" i="10" s="1"/>
  <c r="C110" i="10"/>
  <c r="C129" i="10" s="1"/>
  <c r="D110" i="10"/>
  <c r="D129" i="10" s="1"/>
  <c r="E110" i="10"/>
  <c r="E129" i="10" s="1"/>
  <c r="F110" i="10"/>
  <c r="F129" i="10" s="1"/>
  <c r="G110" i="10"/>
  <c r="G129" i="10" s="1"/>
  <c r="H110" i="10"/>
  <c r="H129" i="10" s="1"/>
  <c r="I110" i="10"/>
  <c r="I129" i="10" s="1"/>
  <c r="J110" i="10"/>
  <c r="J129" i="10" s="1"/>
  <c r="B110" i="10"/>
  <c r="B129" i="10" s="1"/>
  <c r="C109" i="10"/>
  <c r="D109" i="10"/>
  <c r="E109" i="10"/>
  <c r="F109" i="10"/>
  <c r="G109" i="10"/>
  <c r="H109" i="10"/>
  <c r="I109" i="10"/>
  <c r="J109" i="10"/>
  <c r="B109" i="10"/>
  <c r="C108" i="10"/>
  <c r="C127" i="10" s="1"/>
  <c r="D108" i="10"/>
  <c r="D127" i="10" s="1"/>
  <c r="E108" i="10"/>
  <c r="E127" i="10" s="1"/>
  <c r="F108" i="10"/>
  <c r="F127" i="10" s="1"/>
  <c r="G108" i="10"/>
  <c r="G127" i="10" s="1"/>
  <c r="H108" i="10"/>
  <c r="H127" i="10" s="1"/>
  <c r="I108" i="10"/>
  <c r="I127" i="10" s="1"/>
  <c r="J108" i="10"/>
  <c r="J127" i="10" s="1"/>
  <c r="B108" i="10"/>
  <c r="B127" i="10" s="1"/>
  <c r="C106" i="10"/>
  <c r="D106" i="10"/>
  <c r="E106" i="10"/>
  <c r="F106" i="10"/>
  <c r="G106" i="10"/>
  <c r="H106" i="10"/>
  <c r="I106" i="10"/>
  <c r="J106" i="10"/>
  <c r="B106" i="10"/>
  <c r="D143" i="10" l="1"/>
  <c r="D144" i="10"/>
  <c r="D126" i="10"/>
  <c r="D134" i="10"/>
  <c r="J144" i="10"/>
  <c r="J143" i="10"/>
  <c r="J134" i="10"/>
  <c r="J126" i="10"/>
  <c r="C128" i="10"/>
  <c r="C131" i="10"/>
  <c r="G143" i="10"/>
  <c r="G144" i="10"/>
  <c r="G134" i="10"/>
  <c r="G126" i="10"/>
  <c r="I128" i="10"/>
  <c r="I131" i="10"/>
  <c r="G133" i="10"/>
  <c r="F143" i="10"/>
  <c r="F144" i="10"/>
  <c r="F134" i="10"/>
  <c r="F126" i="10"/>
  <c r="H131" i="10"/>
  <c r="H128" i="10"/>
  <c r="J133" i="10"/>
  <c r="B144" i="10"/>
  <c r="B143" i="10"/>
  <c r="B134" i="10"/>
  <c r="B133" i="10"/>
  <c r="B126" i="10"/>
  <c r="C144" i="10"/>
  <c r="C143" i="10"/>
  <c r="C134" i="10"/>
  <c r="C133" i="10"/>
  <c r="C126" i="10"/>
  <c r="E131" i="10"/>
  <c r="E128" i="10"/>
  <c r="D128" i="10"/>
  <c r="D131" i="10"/>
  <c r="I143" i="10"/>
  <c r="I144" i="10"/>
  <c r="I134" i="10"/>
  <c r="I133" i="10"/>
  <c r="I126" i="10"/>
  <c r="B128" i="10"/>
  <c r="B131" i="10"/>
  <c r="H144" i="10"/>
  <c r="H143" i="10"/>
  <c r="H126" i="10"/>
  <c r="H134" i="10"/>
  <c r="H133" i="10"/>
  <c r="J128" i="10"/>
  <c r="J131" i="10"/>
  <c r="E143" i="10"/>
  <c r="E144" i="10"/>
  <c r="E134" i="10"/>
  <c r="E126" i="10"/>
  <c r="G128" i="10"/>
  <c r="G131" i="10"/>
  <c r="D133" i="10"/>
  <c r="F128" i="10"/>
  <c r="F131" i="10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M3" i="7"/>
  <c r="J3" i="7"/>
  <c r="K3" i="7"/>
  <c r="L3" i="7"/>
  <c r="I3" i="7"/>
  <c r="J2" i="7"/>
  <c r="K2" i="7"/>
  <c r="L2" i="7"/>
  <c r="M2" i="7"/>
  <c r="I2" i="7"/>
  <c r="E106" i="6"/>
  <c r="M106" i="6"/>
  <c r="C105" i="6"/>
  <c r="C106" i="6" s="1"/>
  <c r="D105" i="6"/>
  <c r="E105" i="6"/>
  <c r="F105" i="6"/>
  <c r="F106" i="6" s="1"/>
  <c r="G105" i="6"/>
  <c r="G106" i="6" s="1"/>
  <c r="H105" i="6"/>
  <c r="H106" i="6" s="1"/>
  <c r="I105" i="6"/>
  <c r="I106" i="6" s="1"/>
  <c r="J105" i="6"/>
  <c r="K105" i="6"/>
  <c r="K106" i="6" s="1"/>
  <c r="L105" i="6"/>
  <c r="M105" i="6"/>
  <c r="N105" i="6"/>
  <c r="N106" i="6" s="1"/>
  <c r="O105" i="6"/>
  <c r="O106" i="6" s="1"/>
  <c r="P105" i="6"/>
  <c r="P106" i="6" s="1"/>
  <c r="B105" i="6"/>
  <c r="B106" i="6" s="1"/>
  <c r="C104" i="6"/>
  <c r="D104" i="6"/>
  <c r="D106" i="6" s="1"/>
  <c r="E104" i="6"/>
  <c r="F104" i="6"/>
  <c r="G104" i="6"/>
  <c r="H104" i="6"/>
  <c r="I104" i="6"/>
  <c r="J104" i="6"/>
  <c r="J106" i="6" s="1"/>
  <c r="K104" i="6"/>
  <c r="L104" i="6"/>
  <c r="L106" i="6" s="1"/>
  <c r="M104" i="6"/>
  <c r="N104" i="6"/>
  <c r="O104" i="6"/>
  <c r="P104" i="6"/>
  <c r="B104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5" i="6"/>
</calcChain>
</file>

<file path=xl/sharedStrings.xml><?xml version="1.0" encoding="utf-8"?>
<sst xmlns="http://schemas.openxmlformats.org/spreadsheetml/2006/main" count="488" uniqueCount="295">
  <si>
    <t>Chypre</t>
  </si>
  <si>
    <t>Croatie</t>
  </si>
  <si>
    <t>Malte</t>
  </si>
  <si>
    <t>Total</t>
  </si>
  <si>
    <t>total</t>
  </si>
  <si>
    <t>+65</t>
  </si>
  <si>
    <t>UK</t>
  </si>
  <si>
    <t>NL</t>
  </si>
  <si>
    <t>SE</t>
  </si>
  <si>
    <t>FI</t>
  </si>
  <si>
    <t>SK</t>
  </si>
  <si>
    <t>RO</t>
  </si>
  <si>
    <t>PT</t>
  </si>
  <si>
    <t>PL</t>
  </si>
  <si>
    <t>AT</t>
  </si>
  <si>
    <t>HU</t>
  </si>
  <si>
    <t>LU</t>
  </si>
  <si>
    <t>LT</t>
  </si>
  <si>
    <t>LV</t>
  </si>
  <si>
    <t>IT</t>
  </si>
  <si>
    <t>FR</t>
  </si>
  <si>
    <t>ES</t>
  </si>
  <si>
    <t>IE</t>
  </si>
  <si>
    <t>DE</t>
  </si>
  <si>
    <t>DK</t>
  </si>
  <si>
    <t>BE</t>
  </si>
  <si>
    <t>BG</t>
  </si>
  <si>
    <t>CZ</t>
  </si>
  <si>
    <t>EE (Estonia)</t>
  </si>
  <si>
    <t>EL (Greece)</t>
  </si>
  <si>
    <t>SI (Slovenia)</t>
  </si>
  <si>
    <t>% de +65 ans</t>
  </si>
  <si>
    <t>+65 ans</t>
  </si>
  <si>
    <t>+65 DE</t>
  </si>
  <si>
    <t>+65 FR</t>
  </si>
  <si>
    <t>% de +65 ans DE</t>
  </si>
  <si>
    <t>% de +65 ans FR</t>
  </si>
  <si>
    <t>Population DE</t>
  </si>
  <si>
    <t>Population FR</t>
  </si>
  <si>
    <t>2ème</t>
  </si>
  <si>
    <t>1ère</t>
  </si>
  <si>
    <t>3ème</t>
  </si>
  <si>
    <t>4ème</t>
  </si>
  <si>
    <t>5ème</t>
  </si>
  <si>
    <t>Taux de fertilité</t>
  </si>
  <si>
    <t>59 029</t>
  </si>
  <si>
    <t>91 195</t>
  </si>
  <si>
    <t>111 283</t>
  </si>
  <si>
    <t>139 464</t>
  </si>
  <si>
    <t>200 122</t>
  </si>
  <si>
    <t>299 707</t>
  </si>
  <si>
    <t>426 375</t>
  </si>
  <si>
    <t>542 872</t>
  </si>
  <si>
    <t>628 059</t>
  </si>
  <si>
    <t>75 960</t>
  </si>
  <si>
    <t>135 915</t>
  </si>
  <si>
    <t>161 915</t>
  </si>
  <si>
    <t>194 463</t>
  </si>
  <si>
    <t>265 153</t>
  </si>
  <si>
    <t>412 933</t>
  </si>
  <si>
    <t>593 885</t>
  </si>
  <si>
    <t>738 398</t>
  </si>
  <si>
    <t>831 290</t>
  </si>
  <si>
    <t>101 690</t>
  </si>
  <si>
    <t>192 534</t>
  </si>
  <si>
    <t>226 503</t>
  </si>
  <si>
    <t>271 262</t>
  </si>
  <si>
    <t>356 981</t>
  </si>
  <si>
    <t>569 496</t>
  </si>
  <si>
    <t>798 301</t>
  </si>
  <si>
    <t>956 657</t>
  </si>
  <si>
    <t>1 074 658</t>
  </si>
  <si>
    <t>142 944</t>
  </si>
  <si>
    <t>264 612</t>
  </si>
  <si>
    <t>318 461</t>
  </si>
  <si>
    <t>362 248</t>
  </si>
  <si>
    <t>499 838</t>
  </si>
  <si>
    <t>749 500</t>
  </si>
  <si>
    <t>1 059 776</t>
  </si>
  <si>
    <t>1 196 542</t>
  </si>
  <si>
    <t>1 326 560</t>
  </si>
  <si>
    <t>236 455</t>
  </si>
  <si>
    <t>357 150</t>
  </si>
  <si>
    <t>425 972</t>
  </si>
  <si>
    <t>499 343</t>
  </si>
  <si>
    <t>657 786</t>
  </si>
  <si>
    <t>979 447</t>
  </si>
  <si>
    <t>1 365 005</t>
  </si>
  <si>
    <t>1 496 943</t>
  </si>
  <si>
    <t>1 627 888</t>
  </si>
  <si>
    <t>408 068</t>
  </si>
  <si>
    <t>479 521</t>
  </si>
  <si>
    <t>579 034</t>
  </si>
  <si>
    <t>653 236</t>
  </si>
  <si>
    <t>796 806</t>
  </si>
  <si>
    <t>1 245 162</t>
  </si>
  <si>
    <t>1 660 241</t>
  </si>
  <si>
    <t>1 792 082</t>
  </si>
  <si>
    <t>1 945 846</t>
  </si>
  <si>
    <t>539 208</t>
  </si>
  <si>
    <t>617 328</t>
  </si>
  <si>
    <t>714 920</t>
  </si>
  <si>
    <t>831 138</t>
  </si>
  <si>
    <t>1 158 429</t>
  </si>
  <si>
    <t>1 540 930</t>
  </si>
  <si>
    <t>1 991 272</t>
  </si>
  <si>
    <t>2 116 035</t>
  </si>
  <si>
    <t>2 278 110</t>
  </si>
  <si>
    <t>680 909</t>
  </si>
  <si>
    <t>769 986</t>
  </si>
  <si>
    <t>889 445</t>
  </si>
  <si>
    <t>1 023 325</t>
  </si>
  <si>
    <t>1 472 937</t>
  </si>
  <si>
    <t>1 869 190</t>
  </si>
  <si>
    <t>2 365 023</t>
  </si>
  <si>
    <t>2 449 526</t>
  </si>
  <si>
    <t>2 610 945</t>
  </si>
  <si>
    <t>839 597</t>
  </si>
  <si>
    <t>970 916</t>
  </si>
  <si>
    <t>1 063 650</t>
  </si>
  <si>
    <t>1 258 731</t>
  </si>
  <si>
    <t>1 778 332</t>
  </si>
  <si>
    <t>2 205 013</t>
  </si>
  <si>
    <t>2 717 347</t>
  </si>
  <si>
    <t>2 791 786</t>
  </si>
  <si>
    <t>2 979 701</t>
  </si>
  <si>
    <t>1 019 127</t>
  </si>
  <si>
    <t>1 169 935</t>
  </si>
  <si>
    <t>1 321 504</t>
  </si>
  <si>
    <t>1 507 140</t>
  </si>
  <si>
    <t>2 068 538</t>
  </si>
  <si>
    <t>2 582 670</t>
  </si>
  <si>
    <t>3 055 585</t>
  </si>
  <si>
    <t>3 142 559</t>
  </si>
  <si>
    <t>3 278 896</t>
  </si>
  <si>
    <t>1 237 476</t>
  </si>
  <si>
    <t>1 439 763</t>
  </si>
  <si>
    <t>1 568 036</t>
  </si>
  <si>
    <t>1 788 246</t>
  </si>
  <si>
    <t>2 369 340</t>
  </si>
  <si>
    <t>2 956 526</t>
  </si>
  <si>
    <t>3 369 095</t>
  </si>
  <si>
    <t>3 508 846</t>
  </si>
  <si>
    <t>3 606 241</t>
  </si>
  <si>
    <t>1 448 281</t>
  </si>
  <si>
    <t>1 618 565</t>
  </si>
  <si>
    <t>1 820 179</t>
  </si>
  <si>
    <t>1 921 366</t>
  </si>
  <si>
    <t>2 627 650</t>
  </si>
  <si>
    <t>3 321 998</t>
  </si>
  <si>
    <t>3 702 643</t>
  </si>
  <si>
    <t>3 760 079</t>
  </si>
  <si>
    <t>3 825 802</t>
  </si>
  <si>
    <t>1 652 078</t>
  </si>
  <si>
    <t>1 845 697</t>
  </si>
  <si>
    <t>2 057 984</t>
  </si>
  <si>
    <t>2 119 687</t>
  </si>
  <si>
    <t>2 969 520</t>
  </si>
  <si>
    <t>3 672 591</t>
  </si>
  <si>
    <t>3 959 927</t>
  </si>
  <si>
    <t>4 025 655</t>
  </si>
  <si>
    <t>4 039 268</t>
  </si>
  <si>
    <t>1 919 636</t>
  </si>
  <si>
    <t>2 034 946</t>
  </si>
  <si>
    <t>2 339 652</t>
  </si>
  <si>
    <t>2 456 778</t>
  </si>
  <si>
    <t>3 255 789</t>
  </si>
  <si>
    <t>4 079 143</t>
  </si>
  <si>
    <t>4 163 788</t>
  </si>
  <si>
    <t>4 198 946</t>
  </si>
  <si>
    <t>4 193 389</t>
  </si>
  <si>
    <t>2 143 445</t>
  </si>
  <si>
    <t>2 349 590</t>
  </si>
  <si>
    <t>2 606 954</t>
  </si>
  <si>
    <t>2 720 279</t>
  </si>
  <si>
    <t>3 596 043</t>
  </si>
  <si>
    <t>4 465 307</t>
  </si>
  <si>
    <t>4 460 760</t>
  </si>
  <si>
    <t>4 429 080</t>
  </si>
  <si>
    <t>4 341 232</t>
  </si>
  <si>
    <t>2 461 604</t>
  </si>
  <si>
    <t>2 607 549</t>
  </si>
  <si>
    <t>2 895 363</t>
  </si>
  <si>
    <t>2 799 048</t>
  </si>
  <si>
    <t>3 922 713</t>
  </si>
  <si>
    <t>4 689 338</t>
  </si>
  <si>
    <t>4 640 331</t>
  </si>
  <si>
    <t>4 627 188</t>
  </si>
  <si>
    <t>4 482 323</t>
  </si>
  <si>
    <t>2 601 125</t>
  </si>
  <si>
    <t>2 850 520</t>
  </si>
  <si>
    <t>2 936 553</t>
  </si>
  <si>
    <t>3 511 857</t>
  </si>
  <si>
    <t>4 219 873</t>
  </si>
  <si>
    <t>4 926 704</t>
  </si>
  <si>
    <t>4 833 165</t>
  </si>
  <si>
    <t>4 808 365</t>
  </si>
  <si>
    <t>4 667 991</t>
  </si>
  <si>
    <t>2 807 405</t>
  </si>
  <si>
    <t>3 054 674</t>
  </si>
  <si>
    <t>3 070 552</t>
  </si>
  <si>
    <t>3 911 769</t>
  </si>
  <si>
    <t>4 509 804</t>
  </si>
  <si>
    <t>5 218 121</t>
  </si>
  <si>
    <t>5 002 681</t>
  </si>
  <si>
    <t>4 963 722</t>
  </si>
  <si>
    <t>4 799 765</t>
  </si>
  <si>
    <t>+70</t>
  </si>
  <si>
    <t>+75</t>
  </si>
  <si>
    <t>7,3 année en mauvaise santé</t>
  </si>
  <si>
    <t>+80</t>
  </si>
  <si>
    <t>Espérance de vie</t>
  </si>
  <si>
    <t>Critique</t>
  </si>
  <si>
    <t>age de la retraite</t>
  </si>
  <si>
    <t>Bonne santé</t>
  </si>
  <si>
    <t>Mauvaise santé</t>
  </si>
  <si>
    <t>10 ans bonne santé après la pension</t>
  </si>
  <si>
    <t>Espérance 65 ans</t>
  </si>
  <si>
    <t>Age retraite</t>
  </si>
  <si>
    <t>Population inactive</t>
  </si>
  <si>
    <t>Proportion</t>
  </si>
  <si>
    <t>Année</t>
  </si>
  <si>
    <t>Age Moyen de la population</t>
  </si>
  <si>
    <t>% +65 ans</t>
  </si>
  <si>
    <t>- 15 ans</t>
  </si>
  <si>
    <t>% +70 ans</t>
  </si>
  <si>
    <t>% +75 ans</t>
  </si>
  <si>
    <t>% +80 ans</t>
  </si>
  <si>
    <t>Sénécence 75 / 65</t>
  </si>
  <si>
    <t>Dépendence total</t>
  </si>
  <si>
    <t>Dépendence +65 ans</t>
  </si>
  <si>
    <t>Royaume-Uni</t>
  </si>
  <si>
    <t>Suède</t>
  </si>
  <si>
    <t>Finlande</t>
  </si>
  <si>
    <t>Slovaquie</t>
  </si>
  <si>
    <t>Slovénie</t>
  </si>
  <si>
    <t>Roumanie</t>
  </si>
  <si>
    <t>Portugal</t>
  </si>
  <si>
    <t>Pologne</t>
  </si>
  <si>
    <t>Autriche</t>
  </si>
  <si>
    <t>Pays-Bas</t>
  </si>
  <si>
    <t>Hongrie</t>
  </si>
  <si>
    <t>Luxembourg</t>
  </si>
  <si>
    <t>Lituanie</t>
  </si>
  <si>
    <t>Lettonie</t>
  </si>
  <si>
    <t>Italie</t>
  </si>
  <si>
    <t>France (métropolitaine)</t>
  </si>
  <si>
    <t>Espagne</t>
  </si>
  <si>
    <t>Grèce</t>
  </si>
  <si>
    <t>Irlande</t>
  </si>
  <si>
    <t>Estonie</t>
  </si>
  <si>
    <t>Allemagne (incluant l'ancienne RDA)</t>
  </si>
  <si>
    <t>Danemark</t>
  </si>
  <si>
    <t>République tchèque</t>
  </si>
  <si>
    <t>Bulgarie</t>
  </si>
  <si>
    <t>Belgique</t>
  </si>
  <si>
    <t>2013</t>
  </si>
  <si>
    <t>2010</t>
  </si>
  <si>
    <t>2005</t>
  </si>
  <si>
    <t>2000</t>
  </si>
  <si>
    <t>1975</t>
  </si>
  <si>
    <t>GEO/TIME</t>
  </si>
  <si>
    <t>moins 15 ans</t>
  </si>
  <si>
    <t>15 à 64</t>
  </si>
  <si>
    <t>65 et +</t>
  </si>
  <si>
    <t>Dépendence Total</t>
  </si>
  <si>
    <t>15 - 64</t>
  </si>
  <si>
    <t>Vieux</t>
  </si>
  <si>
    <t>20-64</t>
  </si>
  <si>
    <t>+62</t>
  </si>
  <si>
    <t>20-61</t>
  </si>
  <si>
    <t>Dépendance +65 ans</t>
  </si>
  <si>
    <t>Dépendance +62 ans</t>
  </si>
  <si>
    <t xml:space="preserve">10% de chomage 61 </t>
  </si>
  <si>
    <t>10% de chomage 64</t>
  </si>
  <si>
    <t>Dépendance +62 ans 10% chômage</t>
  </si>
  <si>
    <t>Dépendance +65 ans 10% chômage</t>
  </si>
  <si>
    <t>Dépendance +67 ans</t>
  </si>
  <si>
    <t>20-66</t>
  </si>
  <si>
    <t>+67</t>
  </si>
  <si>
    <t>Age moyen de la population active</t>
  </si>
  <si>
    <t>Sans migration</t>
  </si>
  <si>
    <t>2015</t>
  </si>
  <si>
    <t>2020</t>
  </si>
  <si>
    <t>2030</t>
  </si>
  <si>
    <t>2040</t>
  </si>
  <si>
    <t>2050</t>
  </si>
  <si>
    <t>2060</t>
  </si>
  <si>
    <t>2070</t>
  </si>
  <si>
    <t>2080</t>
  </si>
  <si>
    <t>France</t>
  </si>
  <si>
    <t>Normal</t>
  </si>
  <si>
    <t>Allemagne</t>
  </si>
  <si>
    <t>Fécondité DE</t>
  </si>
  <si>
    <t>Fécondité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</si>
</sst>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name val="Arial"/>
      <charset val="238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2AC"/>
        <bgColor indexed="64"/>
      </patternFill>
    </fill>
    <fill>
      <patternFill patternType="solid">
        <fgColor rgb="FFF8F6E9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FFFFF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9">
    <xf numFmtId="0" fontId="0" fillId="0" borderId="0" xfId="0"/>
    <xf numFmtId="3" fontId="0" fillId="0" borderId="0" xfId="0" applyNumberFormat="1"/>
    <xf numFmtId="0" fontId="0" fillId="0" borderId="0" xfId="0" quotePrefix="1"/>
    <xf numFmtId="3" fontId="0" fillId="0" borderId="0" xfId="0" quotePrefix="1" applyNumberFormat="1"/>
    <xf numFmtId="0" fontId="2" fillId="2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1" fillId="0" borderId="0" xfId="0" applyFont="1"/>
    <xf numFmtId="3" fontId="4" fillId="0" borderId="5" xfId="0" applyNumberFormat="1" applyFont="1" applyFill="1" applyBorder="1" applyAlignment="1"/>
    <xf numFmtId="0" fontId="4" fillId="5" borderId="5" xfId="0" applyNumberFormat="1" applyFont="1" applyFill="1" applyBorder="1" applyAlignment="1"/>
    <xf numFmtId="0" fontId="5" fillId="0" borderId="0" xfId="1" applyNumberFormat="1" applyFont="1" applyFill="1" applyBorder="1" applyAlignment="1"/>
    <xf numFmtId="3" fontId="5" fillId="0" borderId="0" xfId="0" applyNumberFormat="1" applyFont="1" applyFill="1" applyBorder="1" applyAlignment="1"/>
    <xf numFmtId="0" fontId="0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 vertical="center"/>
    </xf>
    <xf numFmtId="0" fontId="0" fillId="0" borderId="0" xfId="0" quotePrefix="1" applyNumberFormat="1" applyFont="1" applyFill="1" applyBorder="1"/>
    <xf numFmtId="0" fontId="4" fillId="5" borderId="5" xfId="2" applyNumberFormat="1" applyFont="1" applyFill="1" applyBorder="1" applyAlignment="1"/>
    <xf numFmtId="3" fontId="4" fillId="0" borderId="5" xfId="2" applyNumberFormat="1" applyFont="1" applyFill="1" applyBorder="1" applyAlignment="1"/>
    <xf numFmtId="0" fontId="0" fillId="0" borderId="0" xfId="0" applyNumberFormat="1" applyFont="1" applyFill="1" applyBorder="1" applyAlignment="1"/>
    <xf numFmtId="0" fontId="4" fillId="5" borderId="5" xfId="2" applyNumberFormat="1" applyFont="1" applyFill="1" applyBorder="1" applyAlignment="1"/>
    <xf numFmtId="3" fontId="4" fillId="0" borderId="5" xfId="2" applyNumberFormat="1" applyFont="1" applyFill="1" applyBorder="1" applyAlignment="1"/>
    <xf numFmtId="0" fontId="4" fillId="5" borderId="5" xfId="2" applyNumberFormat="1" applyFont="1" applyFill="1" applyBorder="1" applyAlignment="1"/>
    <xf numFmtId="3" fontId="4" fillId="0" borderId="5" xfId="2" applyNumberFormat="1" applyFont="1" applyFill="1" applyBorder="1" applyAlignment="1"/>
    <xf numFmtId="0" fontId="0" fillId="0" borderId="0" xfId="2" applyNumberFormat="1" applyFont="1" applyFill="1" applyBorder="1" applyAlignment="1"/>
    <xf numFmtId="0" fontId="8" fillId="5" borderId="5" xfId="1" applyNumberFormat="1" applyFont="1" applyFill="1" applyBorder="1" applyAlignment="1"/>
    <xf numFmtId="3" fontId="8" fillId="0" borderId="5" xfId="1" applyNumberFormat="1" applyFont="1" applyFill="1" applyBorder="1" applyAlignment="1"/>
    <xf numFmtId="0" fontId="8" fillId="5" borderId="0" xfId="1" applyNumberFormat="1" applyFont="1" applyFill="1" applyBorder="1" applyAlignment="1"/>
    <xf numFmtId="0" fontId="8" fillId="5" borderId="5" xfId="1" applyNumberFormat="1" applyFont="1" applyFill="1" applyBorder="1" applyAlignment="1"/>
    <xf numFmtId="3" fontId="8" fillId="0" borderId="5" xfId="1" applyNumberFormat="1" applyFont="1" applyFill="1" applyBorder="1" applyAlignment="1"/>
    <xf numFmtId="0" fontId="8" fillId="5" borderId="5" xfId="1" applyNumberFormat="1" applyFont="1" applyFill="1" applyBorder="1" applyAlignment="1"/>
    <xf numFmtId="3" fontId="8" fillId="0" borderId="5" xfId="1" applyNumberFormat="1" applyFont="1" applyFill="1" applyBorder="1" applyAlignment="1"/>
    <xf numFmtId="0" fontId="8" fillId="5" borderId="5" xfId="1" applyNumberFormat="1" applyFont="1" applyFill="1" applyBorder="1" applyAlignment="1"/>
    <xf numFmtId="4" fontId="8" fillId="0" borderId="5" xfId="1" applyNumberFormat="1" applyFont="1" applyFill="1" applyBorder="1" applyAlignment="1"/>
    <xf numFmtId="0" fontId="8" fillId="5" borderId="5" xfId="1" applyNumberFormat="1" applyFont="1" applyFill="1" applyBorder="1" applyAlignment="1"/>
    <xf numFmtId="4" fontId="8" fillId="0" borderId="5" xfId="1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Evolution de la population dans 25 Pays de l'union européenne de 1975 à 2013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'Graphe Population'!$H$2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'Graphe Population'!$I$1:$M$1</c:f>
              <c:numCache>
                <c:formatCode>General</c:formatCode>
                <c:ptCount val="5"/>
                <c:pt idx="0">
                  <c:v>1975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2013</c:v>
                </c:pt>
              </c:numCache>
            </c:numRef>
          </c:cat>
          <c:val>
            <c:numRef>
              <c:f>'Graphe Population'!$I$2:$M$2</c:f>
              <c:numCache>
                <c:formatCode>General</c:formatCode>
                <c:ptCount val="5"/>
                <c:pt idx="0">
                  <c:v>446.52669400000002</c:v>
                </c:pt>
                <c:pt idx="1">
                  <c:v>479.702921</c:v>
                </c:pt>
                <c:pt idx="2">
                  <c:v>487.445921</c:v>
                </c:pt>
                <c:pt idx="3">
                  <c:v>495.80520999999999</c:v>
                </c:pt>
                <c:pt idx="4">
                  <c:v>499.15375799999998</c:v>
                </c:pt>
              </c:numCache>
            </c:numRef>
          </c:val>
        </c:ser>
        <c:ser>
          <c:idx val="1"/>
          <c:order val="1"/>
          <c:tx>
            <c:strRef>
              <c:f>'Graphe Population'!$H$3</c:f>
              <c:strCache>
                <c:ptCount val="1"/>
                <c:pt idx="0">
                  <c:v>+65 ans</c:v>
                </c:pt>
              </c:strCache>
            </c:strRef>
          </c:tx>
          <c:invertIfNegative val="0"/>
          <c:cat>
            <c:numRef>
              <c:f>'Graphe Population'!$I$1:$M$1</c:f>
              <c:numCache>
                <c:formatCode>General</c:formatCode>
                <c:ptCount val="5"/>
                <c:pt idx="0">
                  <c:v>1975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2013</c:v>
                </c:pt>
              </c:numCache>
            </c:numRef>
          </c:cat>
          <c:val>
            <c:numRef>
              <c:f>'Graphe Population'!$I$3:$M$3</c:f>
              <c:numCache>
                <c:formatCode>General</c:formatCode>
                <c:ptCount val="5"/>
                <c:pt idx="0">
                  <c:v>55.644514999999998</c:v>
                </c:pt>
                <c:pt idx="1">
                  <c:v>75.020404999999997</c:v>
                </c:pt>
                <c:pt idx="2">
                  <c:v>80.885936999999998</c:v>
                </c:pt>
                <c:pt idx="3">
                  <c:v>86.728795000000005</c:v>
                </c:pt>
                <c:pt idx="4">
                  <c:v>91.034582999999998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530832"/>
        <c:axId val="1464531376"/>
      </c:barChart>
      <c:catAx>
        <c:axId val="14645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4531376"/>
        <c:crosses val="autoZero"/>
        <c:auto val="1"/>
        <c:lblAlgn val="ctr"/>
        <c:lblOffset val="100"/>
        <c:noMultiLvlLbl val="0"/>
      </c:catAx>
      <c:valAx>
        <c:axId val="146453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Population en million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53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 d'habitants agés de +65 ans dans 25 Pays de l'union européenne</a:t>
            </a:r>
          </a:p>
        </c:rich>
      </c:tx>
      <c:layout>
        <c:manualLayout>
          <c:xMode val="edge"/>
          <c:yMode val="edge"/>
          <c:x val="0.11193601561999872"/>
          <c:y val="1.775410811888374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'Graphe Population'!$A$4</c:f>
              <c:strCache>
                <c:ptCount val="1"/>
                <c:pt idx="0">
                  <c:v>% de +65 ans</c:v>
                </c:pt>
              </c:strCache>
            </c:strRef>
          </c:tx>
          <c:xVal>
            <c:numRef>
              <c:f>'Graphe Population'!$B$1:$F$1</c:f>
              <c:numCache>
                <c:formatCode>General</c:formatCode>
                <c:ptCount val="5"/>
                <c:pt idx="0">
                  <c:v>1975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2013</c:v>
                </c:pt>
              </c:numCache>
            </c:numRef>
          </c:xVal>
          <c:yVal>
            <c:numRef>
              <c:f>'Graphe Population'!$B$4:$F$4</c:f>
              <c:numCache>
                <c:formatCode>General</c:formatCode>
                <c:ptCount val="5"/>
                <c:pt idx="0">
                  <c:v>12.461632360998333</c:v>
                </c:pt>
                <c:pt idx="1">
                  <c:v>15.638930203637431</c:v>
                </c:pt>
                <c:pt idx="2">
                  <c:v>16.593827851520786</c:v>
                </c:pt>
                <c:pt idx="3">
                  <c:v>17.492513844297843</c:v>
                </c:pt>
                <c:pt idx="4">
                  <c:v>18.237783757204529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5376"/>
        <c:axId val="1426256464"/>
      </c:scatterChart>
      <c:valAx>
        <c:axId val="1426255376"/>
        <c:scaling>
          <c:orientation val="minMax"/>
          <c:max val="2013"/>
          <c:min val="1975"/>
        </c:scaling>
        <c:delete val="0"/>
        <c:axPos val="b"/>
        <c:numFmt formatCode="General" sourceLinked="1"/>
        <c:majorTickMark val="out"/>
        <c:minorTickMark val="none"/>
        <c:tickLblPos val="nextTo"/>
        <c:crossAx val="1426256464"/>
        <c:crosses val="autoZero"/>
        <c:crossBetween val="midCat"/>
      </c:valAx>
      <c:valAx>
        <c:axId val="1426256464"/>
        <c:scaling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25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Evolution de la population et de la proportion</a:t>
            </a:r>
            <a:r>
              <a:rPr lang="fr-BE" baseline="0"/>
              <a:t> de +65 ans</a:t>
            </a:r>
            <a:r>
              <a:rPr lang="fr-BE"/>
              <a:t> de 2000 à 2013 en France (FR) et en Allemagne (DE)</a:t>
            </a:r>
            <a:r>
              <a:rPr lang="fr-BE" baseline="0"/>
              <a:t> </a:t>
            </a:r>
            <a:endParaRPr lang="fr-BE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'Comparaison allemagne Francce'!$B$5</c:f>
              <c:strCache>
                <c:ptCount val="1"/>
                <c:pt idx="0">
                  <c:v>Population DE</c:v>
                </c:pt>
              </c:strCache>
            </c:strRef>
          </c:tx>
          <c:xVal>
            <c:numRef>
              <c:f>'Comparaison allemagne Francce'!$C$2:$P$2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xVal>
          <c:yVal>
            <c:numRef>
              <c:f>'Comparaison allemagne Francce'!$C$5:$P$5</c:f>
              <c:numCache>
                <c:formatCode>#,##0</c:formatCode>
                <c:ptCount val="14"/>
                <c:pt idx="0">
                  <c:v>82163475</c:v>
                </c:pt>
                <c:pt idx="1">
                  <c:v>82259540</c:v>
                </c:pt>
                <c:pt idx="2">
                  <c:v>82440309</c:v>
                </c:pt>
                <c:pt idx="3">
                  <c:v>82536680</c:v>
                </c:pt>
                <c:pt idx="4">
                  <c:v>82531671</c:v>
                </c:pt>
                <c:pt idx="5">
                  <c:v>82500849</c:v>
                </c:pt>
                <c:pt idx="6">
                  <c:v>82437995</c:v>
                </c:pt>
                <c:pt idx="7">
                  <c:v>82314906</c:v>
                </c:pt>
                <c:pt idx="8">
                  <c:v>82217837</c:v>
                </c:pt>
                <c:pt idx="9">
                  <c:v>82002356</c:v>
                </c:pt>
                <c:pt idx="10">
                  <c:v>81802257</c:v>
                </c:pt>
                <c:pt idx="11">
                  <c:v>81751602</c:v>
                </c:pt>
                <c:pt idx="12">
                  <c:v>81843743</c:v>
                </c:pt>
                <c:pt idx="13">
                  <c:v>82020578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'Comparaison allemagne Francce'!$B$6</c:f>
              <c:strCache>
                <c:ptCount val="1"/>
                <c:pt idx="0">
                  <c:v>Population FR</c:v>
                </c:pt>
              </c:strCache>
            </c:strRef>
          </c:tx>
          <c:xVal>
            <c:numRef>
              <c:f>'Comparaison allemagne Francce'!$C$2:$P$2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xVal>
          <c:yVal>
            <c:numRef>
              <c:f>'Comparaison allemagne Francce'!$C$6:$P$6</c:f>
              <c:numCache>
                <c:formatCode>#,##0</c:formatCode>
                <c:ptCount val="14"/>
                <c:pt idx="0">
                  <c:v>58858198</c:v>
                </c:pt>
                <c:pt idx="1">
                  <c:v>59266572</c:v>
                </c:pt>
                <c:pt idx="2">
                  <c:v>59685899</c:v>
                </c:pt>
                <c:pt idx="3">
                  <c:v>60101841</c:v>
                </c:pt>
                <c:pt idx="4">
                  <c:v>60505421</c:v>
                </c:pt>
                <c:pt idx="5">
                  <c:v>60963264</c:v>
                </c:pt>
                <c:pt idx="6">
                  <c:v>61399733</c:v>
                </c:pt>
                <c:pt idx="7">
                  <c:v>61795238</c:v>
                </c:pt>
                <c:pt idx="8">
                  <c:v>62134866</c:v>
                </c:pt>
                <c:pt idx="9">
                  <c:v>62465709</c:v>
                </c:pt>
                <c:pt idx="10">
                  <c:v>62765235</c:v>
                </c:pt>
                <c:pt idx="11">
                  <c:v>63070344</c:v>
                </c:pt>
                <c:pt idx="12">
                  <c:v>63375971</c:v>
                </c:pt>
                <c:pt idx="13">
                  <c:v>63652034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21168"/>
        <c:axId val="1459872000"/>
      </c:scatterChart>
      <c:scatterChart>
        <c:scatterStyle val="smoothMarker"/>
        <c:varyColors val="0"/>
        <c:ser>
          <c:idx val="0"/>
          <c:order val="0"/>
          <c:tx>
            <c:strRef>
              <c:f>'Comparaison allemagne Francce'!$B$3</c:f>
              <c:strCache>
                <c:ptCount val="1"/>
                <c:pt idx="0">
                  <c:v>% de +65 ans DE</c:v>
                </c:pt>
              </c:strCache>
            </c:strRef>
          </c:tx>
          <c:xVal>
            <c:numRef>
              <c:f>'Comparaison allemagne Francce'!$C$2:$P$2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xVal>
          <c:yVal>
            <c:numRef>
              <c:f>'Comparaison allemagne Francce'!$C$3:$P$3</c:f>
              <c:numCache>
                <c:formatCode>General</c:formatCode>
                <c:ptCount val="14"/>
                <c:pt idx="0">
                  <c:v>16.249619432478969</c:v>
                </c:pt>
                <c:pt idx="1">
                  <c:v>16.647326255410619</c:v>
                </c:pt>
                <c:pt idx="2">
                  <c:v>17.061704608603542</c:v>
                </c:pt>
                <c:pt idx="3">
                  <c:v>17.493820929070566</c:v>
                </c:pt>
                <c:pt idx="4">
                  <c:v>18.005203117721923</c:v>
                </c:pt>
                <c:pt idx="5">
                  <c:v>18.627021644346957</c:v>
                </c:pt>
                <c:pt idx="6">
                  <c:v>19.250921859513927</c:v>
                </c:pt>
                <c:pt idx="7">
                  <c:v>19.801139054936172</c:v>
                </c:pt>
                <c:pt idx="8">
                  <c:v>20.091435876621276</c:v>
                </c:pt>
                <c:pt idx="9">
                  <c:v>20.400649220371182</c:v>
                </c:pt>
                <c:pt idx="10">
                  <c:v>20.661706192287578</c:v>
                </c:pt>
                <c:pt idx="11">
                  <c:v>20.604235987938193</c:v>
                </c:pt>
                <c:pt idx="12">
                  <c:v>20.625339679295948</c:v>
                </c:pt>
                <c:pt idx="13">
                  <c:v>20.730059961294103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'Comparaison allemagne Francce'!$B$4</c:f>
              <c:strCache>
                <c:ptCount val="1"/>
                <c:pt idx="0">
                  <c:v>% de +65 ans FR</c:v>
                </c:pt>
              </c:strCache>
            </c:strRef>
          </c:tx>
          <c:xVal>
            <c:numRef>
              <c:f>'Comparaison allemagne Francce'!$C$2:$P$2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xVal>
          <c:yVal>
            <c:numRef>
              <c:f>'Comparaison allemagne Francce'!$C$4:$P$4</c:f>
              <c:numCache>
                <c:formatCode>General</c:formatCode>
                <c:ptCount val="14"/>
                <c:pt idx="0">
                  <c:v>16.02289794872755</c:v>
                </c:pt>
                <c:pt idx="1">
                  <c:v>16.132932405808791</c:v>
                </c:pt>
                <c:pt idx="2">
                  <c:v>16.245498790258651</c:v>
                </c:pt>
                <c:pt idx="3">
                  <c:v>16.334903950779143</c:v>
                </c:pt>
                <c:pt idx="4">
                  <c:v>16.39736214710414</c:v>
                </c:pt>
                <c:pt idx="5">
                  <c:v>16.513129940024211</c:v>
                </c:pt>
                <c:pt idx="6">
                  <c:v>16.551920510794403</c:v>
                </c:pt>
                <c:pt idx="7">
                  <c:v>16.519544758448863</c:v>
                </c:pt>
                <c:pt idx="8">
                  <c:v>16.578320133497996</c:v>
                </c:pt>
                <c:pt idx="9">
                  <c:v>16.68343186499332</c:v>
                </c:pt>
                <c:pt idx="10">
                  <c:v>16.792522166132255</c:v>
                </c:pt>
                <c:pt idx="11">
                  <c:v>16.913215187156741</c:v>
                </c:pt>
                <c:pt idx="12">
                  <c:v>17.313678712709585</c:v>
                </c:pt>
                <c:pt idx="13">
                  <c:v>17.732501682507113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18768"/>
        <c:axId val="1459872544"/>
      </c:scatterChart>
      <c:valAx>
        <c:axId val="1293521168"/>
        <c:scaling>
          <c:orientation val="minMax"/>
          <c:max val="2013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crossAx val="1459872000"/>
        <c:crosses val="autoZero"/>
        <c:crossBetween val="midCat"/>
      </c:valAx>
      <c:valAx>
        <c:axId val="1459872000"/>
        <c:scaling>
          <c:orientation val="minMax"/>
          <c:min val="4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Population total en millios</a:t>
                </a:r>
              </a:p>
            </c:rich>
          </c:tx>
          <c:layout>
            <c:manualLayout>
              <c:xMode val="edge"/>
              <c:yMode val="edge"/>
              <c:x val="1.2578614967935537E-2"/>
              <c:y val="0.41832757797492809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1293521168"/>
        <c:crosses val="autoZero"/>
        <c:crossBetween val="midCat"/>
        <c:dispUnits>
          <c:builtInUnit val="millions"/>
        </c:dispUnits>
      </c:valAx>
      <c:valAx>
        <c:axId val="1459872544"/>
        <c:scaling>
          <c:orientation val="minMax"/>
          <c:min val="15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fr-BE"/>
                  <a:t>Proportion d'habitant de</a:t>
                </a:r>
                <a:r>
                  <a:rPr lang="fr-BE" baseline="0"/>
                  <a:t> +65 ans en %</a:t>
                </a:r>
                <a:endParaRPr lang="fr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518768"/>
        <c:crosses val="max"/>
        <c:crossBetween val="midCat"/>
      </c:valAx>
      <c:valAx>
        <c:axId val="151751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87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Impact du</a:t>
            </a:r>
            <a:r>
              <a:rPr lang="fr-BE" baseline="0"/>
              <a:t> taux de fécondité sur cinq générations</a:t>
            </a:r>
            <a:endParaRPr lang="fr-BE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'Comparaison allemagne Francce'!$A$51</c:f>
              <c:strCache>
                <c:ptCount val="1"/>
                <c:pt idx="0">
                  <c:v>1,63</c:v>
                </c:pt>
              </c:strCache>
            </c:strRef>
          </c:tx>
          <c:xVal>
            <c:strRef>
              <c:f>'Comparaison allemagne Francce'!$B$50:$F$50</c:f>
              <c:strCache>
                <c:ptCount val="5"/>
                <c:pt idx="0">
                  <c:v>1ère</c:v>
                </c:pt>
                <c:pt idx="1">
                  <c:v>2ème</c:v>
                </c:pt>
                <c:pt idx="2">
                  <c:v>3ème</c:v>
                </c:pt>
                <c:pt idx="3">
                  <c:v>4ème</c:v>
                </c:pt>
                <c:pt idx="4">
                  <c:v>5ème</c:v>
                </c:pt>
              </c:strCache>
            </c:strRef>
          </c:xVal>
          <c:yVal>
            <c:numRef>
              <c:f>'Comparaison allemagne Francce'!$B$51:$F$51</c:f>
              <c:numCache>
                <c:formatCode>General</c:formatCode>
                <c:ptCount val="5"/>
                <c:pt idx="0">
                  <c:v>100</c:v>
                </c:pt>
                <c:pt idx="1">
                  <c:v>77.61904761904762</c:v>
                </c:pt>
                <c:pt idx="2">
                  <c:v>60.247165532879812</c:v>
                </c:pt>
                <c:pt idx="3">
                  <c:v>46.763276104092419</c:v>
                </c:pt>
                <c:pt idx="4">
                  <c:v>36.297209547462209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'Comparaison allemagne Francce'!$A$52</c:f>
              <c:strCache>
                <c:ptCount val="1"/>
                <c:pt idx="0">
                  <c:v>1,38</c:v>
                </c:pt>
              </c:strCache>
            </c:strRef>
          </c:tx>
          <c:xVal>
            <c:strRef>
              <c:f>'Comparaison allemagne Francce'!$B$50:$F$50</c:f>
              <c:strCache>
                <c:ptCount val="5"/>
                <c:pt idx="0">
                  <c:v>1ère</c:v>
                </c:pt>
                <c:pt idx="1">
                  <c:v>2ème</c:v>
                </c:pt>
                <c:pt idx="2">
                  <c:v>3ème</c:v>
                </c:pt>
                <c:pt idx="3">
                  <c:v>4ème</c:v>
                </c:pt>
                <c:pt idx="4">
                  <c:v>5ème</c:v>
                </c:pt>
              </c:strCache>
            </c:strRef>
          </c:xVal>
          <c:yVal>
            <c:numRef>
              <c:f>'Comparaison allemagne Francce'!$B$52:$F$52</c:f>
              <c:numCache>
                <c:formatCode>General</c:formatCode>
                <c:ptCount val="5"/>
                <c:pt idx="0">
                  <c:v>100</c:v>
                </c:pt>
                <c:pt idx="1">
                  <c:v>65.714285714285708</c:v>
                </c:pt>
                <c:pt idx="2">
                  <c:v>43.183673469387749</c:v>
                </c:pt>
                <c:pt idx="3">
                  <c:v>28.377842565597657</c:v>
                </c:pt>
                <c:pt idx="4">
                  <c:v>18.64829654310703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'Comparaison allemagne Francce'!$A$53</c:f>
              <c:strCache>
                <c:ptCount val="1"/>
                <c:pt idx="0">
                  <c:v>1,9</c:v>
                </c:pt>
              </c:strCache>
            </c:strRef>
          </c:tx>
          <c:xVal>
            <c:strRef>
              <c:f>'Comparaison allemagne Francce'!$B$50:$F$50</c:f>
              <c:strCache>
                <c:ptCount val="5"/>
                <c:pt idx="0">
                  <c:v>1ère</c:v>
                </c:pt>
                <c:pt idx="1">
                  <c:v>2ème</c:v>
                </c:pt>
                <c:pt idx="2">
                  <c:v>3ème</c:v>
                </c:pt>
                <c:pt idx="3">
                  <c:v>4ème</c:v>
                </c:pt>
                <c:pt idx="4">
                  <c:v>5ème</c:v>
                </c:pt>
              </c:strCache>
            </c:strRef>
          </c:xVal>
          <c:yVal>
            <c:numRef>
              <c:f>'Comparaison allemagne Francce'!$B$53:$F$53</c:f>
              <c:numCache>
                <c:formatCode>General</c:formatCode>
                <c:ptCount val="5"/>
                <c:pt idx="0">
                  <c:v>100</c:v>
                </c:pt>
                <c:pt idx="1">
                  <c:v>90.476190476190467</c:v>
                </c:pt>
                <c:pt idx="2">
                  <c:v>81.859410430838977</c:v>
                </c:pt>
                <c:pt idx="3">
                  <c:v>74.063276104092395</c:v>
                </c:pt>
                <c:pt idx="4">
                  <c:v>67.009630760845496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'Comparaison allemagne Francce'!$A$54</c:f>
              <c:strCache>
                <c:ptCount val="1"/>
                <c:pt idx="0">
                  <c:v>2,11</c:v>
                </c:pt>
              </c:strCache>
            </c:strRef>
          </c:tx>
          <c:xVal>
            <c:strRef>
              <c:f>'Comparaison allemagne Francce'!$B$50:$F$50</c:f>
              <c:strCache>
                <c:ptCount val="5"/>
                <c:pt idx="0">
                  <c:v>1ère</c:v>
                </c:pt>
                <c:pt idx="1">
                  <c:v>2ème</c:v>
                </c:pt>
                <c:pt idx="2">
                  <c:v>3ème</c:v>
                </c:pt>
                <c:pt idx="3">
                  <c:v>4ème</c:v>
                </c:pt>
                <c:pt idx="4">
                  <c:v>5ème</c:v>
                </c:pt>
              </c:strCache>
            </c:strRef>
          </c:xVal>
          <c:yVal>
            <c:numRef>
              <c:f>'Comparaison allemagne Francce'!$B$54:$F$54</c:f>
              <c:numCache>
                <c:formatCode>General</c:formatCode>
                <c:ptCount val="5"/>
                <c:pt idx="0">
                  <c:v>100</c:v>
                </c:pt>
                <c:pt idx="1">
                  <c:v>100.47619047619047</c:v>
                </c:pt>
                <c:pt idx="2">
                  <c:v>100.95464852607708</c:v>
                </c:pt>
                <c:pt idx="3">
                  <c:v>101.43538494762981</c:v>
                </c:pt>
                <c:pt idx="4">
                  <c:v>101.91841059023756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12240"/>
        <c:axId val="1517519312"/>
      </c:scatterChart>
      <c:valAx>
        <c:axId val="1517512240"/>
        <c:scaling>
          <c:orientation val="minMax"/>
          <c:max val="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Génération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crossAx val="1517519312"/>
        <c:crosses val="autoZero"/>
        <c:crossBetween val="midCat"/>
        <c:majorUnit val="1"/>
      </c:valAx>
      <c:valAx>
        <c:axId val="151751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Nombre</a:t>
                </a:r>
                <a:r>
                  <a:rPr lang="fr-BE" baseline="0"/>
                  <a:t> de fille engendré par la génération précédente</a:t>
                </a:r>
                <a:endParaRPr lang="fr-B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751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/>
              <a:t>Population</a:t>
            </a:r>
            <a:r>
              <a:rPr lang="fr-BE" sz="1200" baseline="0"/>
              <a:t>  France - Allemagne: scénario sans migration</a:t>
            </a:r>
            <a:endParaRPr lang="fr-BE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allemagne Francce'!$A$77</c:f>
              <c:strCache>
                <c:ptCount val="1"/>
                <c:pt idx="0">
                  <c:v>Allemagne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'Comparaison allemagne Francce'!$B$76:$I$76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</c:strCache>
            </c:strRef>
          </c:cat>
          <c:val>
            <c:numRef>
              <c:f>'Comparaison allemagne Francce'!$B$77:$I$77</c:f>
              <c:numCache>
                <c:formatCode>#,##0</c:formatCode>
                <c:ptCount val="8"/>
                <c:pt idx="0">
                  <c:v>80443954</c:v>
                </c:pt>
                <c:pt idx="1">
                  <c:v>79141641</c:v>
                </c:pt>
                <c:pt idx="2">
                  <c:v>75479370</c:v>
                </c:pt>
                <c:pt idx="3">
                  <c:v>70862530</c:v>
                </c:pt>
                <c:pt idx="4">
                  <c:v>65459737</c:v>
                </c:pt>
                <c:pt idx="5">
                  <c:v>59529378</c:v>
                </c:pt>
                <c:pt idx="6">
                  <c:v>54439607</c:v>
                </c:pt>
                <c:pt idx="7">
                  <c:v>50201169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'Comparaison allemagne Francce'!$A$78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'Comparaison allemagne Francce'!$B$76:$I$76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</c:strCache>
            </c:strRef>
          </c:cat>
          <c:val>
            <c:numRef>
              <c:f>'Comparaison allemagne Francce'!$B$78:$I$78</c:f>
              <c:numCache>
                <c:formatCode>#,##0</c:formatCode>
                <c:ptCount val="8"/>
                <c:pt idx="0">
                  <c:v>66088715</c:v>
                </c:pt>
                <c:pt idx="1">
                  <c:v>67079953</c:v>
                </c:pt>
                <c:pt idx="2">
                  <c:v>68578216</c:v>
                </c:pt>
                <c:pt idx="3">
                  <c:v>69478603</c:v>
                </c:pt>
                <c:pt idx="4">
                  <c:v>69419295</c:v>
                </c:pt>
                <c:pt idx="5">
                  <c:v>69009521</c:v>
                </c:pt>
                <c:pt idx="6">
                  <c:v>68737613</c:v>
                </c:pt>
                <c:pt idx="7">
                  <c:v>68713709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309824"/>
        <c:axId val="1459879072"/>
      </c:lineChart>
      <c:lineChart>
        <c:grouping val="standard"/>
        <c:varyColors val="0"/>
        <c:ser>
          <c:idx val="2"/>
          <c:order val="2"/>
          <c:tx>
            <c:strRef>
              <c:f>'Comparaison allemagne Francce'!$A$79</c:f>
              <c:strCache>
                <c:ptCount val="1"/>
                <c:pt idx="0">
                  <c:v>Fécondité 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'Comparaison allemagne Francce'!$B$76:$I$76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</c:strCache>
            </c:strRef>
          </c:cat>
          <c:val>
            <c:numRef>
              <c:f>'Comparaison allemagne Francce'!$B$79:$I$79</c:f>
              <c:numCache>
                <c:formatCode>#,##0.00</c:formatCode>
                <c:ptCount val="8"/>
                <c:pt idx="0">
                  <c:v>1.42</c:v>
                </c:pt>
                <c:pt idx="1">
                  <c:v>1.45</c:v>
                </c:pt>
                <c:pt idx="2">
                  <c:v>1.51</c:v>
                </c:pt>
                <c:pt idx="3">
                  <c:v>1.56</c:v>
                </c:pt>
                <c:pt idx="4">
                  <c:v>1.6</c:v>
                </c:pt>
                <c:pt idx="5">
                  <c:v>1.63</c:v>
                </c:pt>
                <c:pt idx="6">
                  <c:v>1.66</c:v>
                </c:pt>
                <c:pt idx="7">
                  <c:v>1.69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'Comparaison allemagne Francce'!$A$80</c:f>
              <c:strCache>
                <c:ptCount val="1"/>
                <c:pt idx="0">
                  <c:v>Fécondité FR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'Comparaison allemagne Francce'!$B$76:$I$76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</c:strCache>
            </c:strRef>
          </c:cat>
          <c:val>
            <c:numRef>
              <c:f>'Comparaison allemagne Francce'!$B$80:$I$80</c:f>
              <c:numCache>
                <c:formatCode>#,##0.00</c:formatCode>
                <c:ptCount val="8"/>
                <c:pt idx="0">
                  <c:v>2.0099999999999998</c:v>
                </c:pt>
                <c:pt idx="1">
                  <c:v>2.0099999999999998</c:v>
                </c:pt>
                <c:pt idx="2">
                  <c:v>2</c:v>
                </c:pt>
                <c:pt idx="3">
                  <c:v>1.99</c:v>
                </c:pt>
                <c:pt idx="4">
                  <c:v>1.98</c:v>
                </c:pt>
                <c:pt idx="5">
                  <c:v>1.98</c:v>
                </c:pt>
                <c:pt idx="6">
                  <c:v>1.97</c:v>
                </c:pt>
                <c:pt idx="7">
                  <c:v>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74176"/>
        <c:axId val="1459870368"/>
      </c:lineChart>
      <c:catAx>
        <c:axId val="15153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9879072"/>
        <c:crosses val="autoZero"/>
        <c:auto val="1"/>
        <c:lblAlgn val="ctr"/>
        <c:lblOffset val="100"/>
        <c:noMultiLvlLbl val="0"/>
      </c:catAx>
      <c:valAx>
        <c:axId val="1459879072"/>
        <c:scaling>
          <c:orientation val="minMax"/>
          <c:max val="85000000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5309824"/>
        <c:crosses val="autoZero"/>
        <c:crossBetween val="between"/>
      </c:valAx>
      <c:valAx>
        <c:axId val="1459870368"/>
        <c:scaling>
          <c:orientation val="minMax"/>
          <c:min val="1.4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9874176"/>
        <c:crosses val="max"/>
        <c:crossBetween val="between"/>
      </c:valAx>
      <c:catAx>
        <c:axId val="145987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870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BE" sz="1400" b="0" i="0" baseline="0">
                <a:effectLst/>
              </a:rPr>
              <a:t>Population  France - Allemagne : scénario moyen</a:t>
            </a:r>
            <a:endParaRPr lang="fr-BE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allemagne Francce'!$A$86</c:f>
              <c:strCache>
                <c:ptCount val="1"/>
                <c:pt idx="0">
                  <c:v>Allemagne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'Comparaison allemagne Francce'!$B$85:$I$85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</c:strCache>
            </c:strRef>
          </c:cat>
          <c:val>
            <c:numRef>
              <c:f>'Comparaison allemagne Francce'!$B$86:$I$86</c:f>
              <c:numCache>
                <c:formatCode>#,##0</c:formatCode>
                <c:ptCount val="8"/>
                <c:pt idx="0">
                  <c:v>80709056</c:v>
                </c:pt>
                <c:pt idx="1">
                  <c:v>80637413</c:v>
                </c:pt>
                <c:pt idx="2">
                  <c:v>79758182</c:v>
                </c:pt>
                <c:pt idx="3">
                  <c:v>77811398</c:v>
                </c:pt>
                <c:pt idx="4">
                  <c:v>74721315</c:v>
                </c:pt>
                <c:pt idx="5">
                  <c:v>71021529</c:v>
                </c:pt>
                <c:pt idx="6">
                  <c:v>67929656</c:v>
                </c:pt>
                <c:pt idx="7">
                  <c:v>65378410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'Comparaison allemagne Francce'!$A$87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'Comparaison allemagne Francce'!$B$85:$I$85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</c:strCache>
            </c:strRef>
          </c:cat>
          <c:val>
            <c:numRef>
              <c:f>'Comparaison allemagne Francce'!$B$87:$I$87</c:f>
              <c:numCache>
                <c:formatCode>#,##0</c:formatCode>
                <c:ptCount val="8"/>
                <c:pt idx="0">
                  <c:v>66175754</c:v>
                </c:pt>
                <c:pt idx="1">
                  <c:v>67658927</c:v>
                </c:pt>
                <c:pt idx="2">
                  <c:v>70396105</c:v>
                </c:pt>
                <c:pt idx="3">
                  <c:v>72767166</c:v>
                </c:pt>
                <c:pt idx="4">
                  <c:v>74297319</c:v>
                </c:pt>
                <c:pt idx="5">
                  <c:v>75599180</c:v>
                </c:pt>
                <c:pt idx="6">
                  <c:v>77109937</c:v>
                </c:pt>
                <c:pt idx="7">
                  <c:v>78842668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778720"/>
        <c:axId val="1460774912"/>
      </c:lineChart>
      <c:lineChart>
        <c:grouping val="standard"/>
        <c:varyColors val="0"/>
        <c:ser>
          <c:idx val="2"/>
          <c:order val="2"/>
          <c:tx>
            <c:strRef>
              <c:f>'Comparaison allemagne Francce'!$A$88</c:f>
              <c:strCache>
                <c:ptCount val="1"/>
                <c:pt idx="0">
                  <c:v>Fécondité 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'Comparaison allemagne Francce'!$B$85:$I$85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</c:strCache>
            </c:strRef>
          </c:cat>
          <c:val>
            <c:numRef>
              <c:f>'Comparaison allemagne Francce'!$B$88:$I$88</c:f>
              <c:numCache>
                <c:formatCode>#,##0.00</c:formatCode>
                <c:ptCount val="8"/>
                <c:pt idx="0">
                  <c:v>1.42</c:v>
                </c:pt>
                <c:pt idx="1">
                  <c:v>1.45</c:v>
                </c:pt>
                <c:pt idx="2">
                  <c:v>1.51</c:v>
                </c:pt>
                <c:pt idx="3">
                  <c:v>1.56</c:v>
                </c:pt>
                <c:pt idx="4">
                  <c:v>1.6</c:v>
                </c:pt>
                <c:pt idx="5">
                  <c:v>1.63</c:v>
                </c:pt>
                <c:pt idx="6">
                  <c:v>1.66</c:v>
                </c:pt>
                <c:pt idx="7">
                  <c:v>1.69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'Comparaison allemagne Francce'!$A$89</c:f>
              <c:strCache>
                <c:ptCount val="1"/>
                <c:pt idx="0">
                  <c:v>Fécondité FR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'Comparaison allemagne Francce'!$B$85:$I$85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</c:strCache>
            </c:strRef>
          </c:cat>
          <c:val>
            <c:numRef>
              <c:f>'Comparaison allemagne Francce'!$B$89:$I$89</c:f>
              <c:numCache>
                <c:formatCode>#,##0.00</c:formatCode>
                <c:ptCount val="8"/>
                <c:pt idx="0">
                  <c:v>2.0099999999999998</c:v>
                </c:pt>
                <c:pt idx="1">
                  <c:v>2.0099999999999998</c:v>
                </c:pt>
                <c:pt idx="2">
                  <c:v>2</c:v>
                </c:pt>
                <c:pt idx="3">
                  <c:v>1.99</c:v>
                </c:pt>
                <c:pt idx="4">
                  <c:v>1.98</c:v>
                </c:pt>
                <c:pt idx="5">
                  <c:v>1.98</c:v>
                </c:pt>
                <c:pt idx="6">
                  <c:v>1.97</c:v>
                </c:pt>
                <c:pt idx="7">
                  <c:v>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92016"/>
        <c:axId val="1779896368"/>
      </c:lineChart>
      <c:catAx>
        <c:axId val="14607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0774912"/>
        <c:crosses val="autoZero"/>
        <c:auto val="1"/>
        <c:lblAlgn val="ctr"/>
        <c:lblOffset val="100"/>
        <c:noMultiLvlLbl val="0"/>
      </c:catAx>
      <c:valAx>
        <c:axId val="1460774912"/>
        <c:scaling>
          <c:orientation val="minMax"/>
          <c:max val="85000000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0778720"/>
        <c:crosses val="autoZero"/>
        <c:crossBetween val="between"/>
      </c:valAx>
      <c:valAx>
        <c:axId val="1779896368"/>
        <c:scaling>
          <c:orientation val="minMax"/>
          <c:min val="1.4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892016"/>
        <c:crosses val="max"/>
        <c:crossBetween val="between"/>
      </c:valAx>
      <c:catAx>
        <c:axId val="177989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9896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'Taux fertilité'!$A$4</c:f>
              <c:strCache>
                <c:ptCount val="1"/>
                <c:pt idx="0">
                  <c:v>Taux de fertilité</c:v>
                </c:pt>
              </c:strCache>
            </c:strRef>
          </c:tx>
          <c:marker>
            <c:symbol val="none"/>
          </c:marker>
          <c:xVal>
            <c:numRef>
              <c:f>'Taux fertilité'!$B$3:$O$3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xVal>
          <c:yVal>
            <c:numRef>
              <c:f>'Taux fertilité'!$B$4:$O$4</c:f>
              <c:numCache>
                <c:formatCode>General</c:formatCode>
                <c:ptCount val="14"/>
                <c:pt idx="0">
                  <c:v>1.48</c:v>
                </c:pt>
                <c:pt idx="1">
                  <c:v>1.46</c:v>
                </c:pt>
                <c:pt idx="2">
                  <c:v>1.46</c:v>
                </c:pt>
                <c:pt idx="3">
                  <c:v>1.47</c:v>
                </c:pt>
                <c:pt idx="4">
                  <c:v>1.5</c:v>
                </c:pt>
                <c:pt idx="5">
                  <c:v>1.51</c:v>
                </c:pt>
                <c:pt idx="6">
                  <c:v>1.54</c:v>
                </c:pt>
                <c:pt idx="7">
                  <c:v>1.56</c:v>
                </c:pt>
                <c:pt idx="8">
                  <c:v>1.61</c:v>
                </c:pt>
                <c:pt idx="9">
                  <c:v>1.61</c:v>
                </c:pt>
                <c:pt idx="10">
                  <c:v>1.62</c:v>
                </c:pt>
                <c:pt idx="11">
                  <c:v>1.58</c:v>
                </c:pt>
                <c:pt idx="12">
                  <c:v>1.58</c:v>
                </c:pt>
                <c:pt idx="13">
                  <c:v>1.55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16592"/>
        <c:axId val="1517510064"/>
      </c:scatterChart>
      <c:valAx>
        <c:axId val="1517516592"/>
        <c:scaling>
          <c:orientation val="minMax"/>
          <c:max val="2013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517510064"/>
        <c:crosses val="autoZero"/>
        <c:crossBetween val="midCat"/>
      </c:valAx>
      <c:valAx>
        <c:axId val="1517510064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51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Degré de dépendance aux actifs à partir de 20 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'Projection Population'!$A$141</c:f>
              <c:strCache>
                <c:ptCount val="1"/>
                <c:pt idx="0">
                  <c:v>Dépendance +62 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'Projection Population'!$B$140:$J$140</c:f>
              <c:numCache>
                <c:formatCode>General</c:formatCode>
                <c:ptCount val="9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</c:numCache>
            </c:numRef>
          </c:cat>
          <c:val>
            <c:numRef>
              <c:f>'Projection Population'!$B$141:$J$141</c:f>
              <c:numCache>
                <c:formatCode>General</c:formatCode>
                <c:ptCount val="9"/>
                <c:pt idx="0">
                  <c:v>32.634093174004562</c:v>
                </c:pt>
                <c:pt idx="1">
                  <c:v>35.732765467009969</c:v>
                </c:pt>
                <c:pt idx="2">
                  <c:v>39.538169884048294</c:v>
                </c:pt>
                <c:pt idx="3">
                  <c:v>43.52018043833111</c:v>
                </c:pt>
                <c:pt idx="4">
                  <c:v>47.553952665556558</c:v>
                </c:pt>
                <c:pt idx="5">
                  <c:v>47.548344589442387</c:v>
                </c:pt>
                <c:pt idx="6">
                  <c:v>46.051098498755287</c:v>
                </c:pt>
                <c:pt idx="7">
                  <c:v>44.825468624330732</c:v>
                </c:pt>
                <c:pt idx="8">
                  <c:v>46.355118500446366</c:v>
                </c:pt>
              </c:numCache>
            </c:numRef>
          </c:val>
        </c:ser>
        <c:ser>
          <c:idx val="1"/>
          <c:order val="1"/>
          <c:tx>
            <c:strRef>
              <c:f>'Projection Population'!$A$142</c:f>
              <c:strCache>
                <c:ptCount val="1"/>
                <c:pt idx="0">
                  <c:v>Dépendance +62 ans 10% chômage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'Projection Population'!$B$140:$J$140</c:f>
              <c:numCache>
                <c:formatCode>General</c:formatCode>
                <c:ptCount val="9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</c:numCache>
            </c:numRef>
          </c:cat>
          <c:val>
            <c:numRef>
              <c:f>'Projection Population'!$B$142:$J$142</c:f>
              <c:numCache>
                <c:formatCode>General</c:formatCode>
                <c:ptCount val="9"/>
                <c:pt idx="0">
                  <c:v>36.260103526671742</c:v>
                </c:pt>
                <c:pt idx="1">
                  <c:v>39.703072741122185</c:v>
                </c:pt>
                <c:pt idx="2">
                  <c:v>43.931299871164775</c:v>
                </c:pt>
                <c:pt idx="3">
                  <c:v>48.355756042590123</c:v>
                </c:pt>
                <c:pt idx="4">
                  <c:v>52.837725183951733</c:v>
                </c:pt>
                <c:pt idx="5">
                  <c:v>52.831493988269315</c:v>
                </c:pt>
                <c:pt idx="6">
                  <c:v>51.167887220839205</c:v>
                </c:pt>
                <c:pt idx="7">
                  <c:v>49.806076249256371</c:v>
                </c:pt>
                <c:pt idx="8">
                  <c:v>51.50568722271818</c:v>
                </c:pt>
              </c:numCache>
            </c:numRef>
          </c:val>
        </c:ser>
        <c:ser>
          <c:idx val="2"/>
          <c:order val="2"/>
          <c:tx>
            <c:strRef>
              <c:f>'Projection Population'!$A$143</c:f>
              <c:strCache>
                <c:ptCount val="1"/>
                <c:pt idx="0">
                  <c:v>Dépendance +65 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'Projection Population'!$B$140:$J$140</c:f>
              <c:numCache>
                <c:formatCode>General</c:formatCode>
                <c:ptCount val="9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</c:numCache>
            </c:numRef>
          </c:cat>
          <c:val>
            <c:numRef>
              <c:f>'Projection Population'!$B$143:$J$143</c:f>
              <c:numCache>
                <c:formatCode>General</c:formatCode>
                <c:ptCount val="9"/>
                <c:pt idx="0">
                  <c:v>24.685617745859258</c:v>
                </c:pt>
                <c:pt idx="1">
                  <c:v>27.0422038111499</c:v>
                </c:pt>
                <c:pt idx="2">
                  <c:v>29.948933512539615</c:v>
                </c:pt>
                <c:pt idx="3">
                  <c:v>33.062724048516877</c:v>
                </c:pt>
                <c:pt idx="4">
                  <c:v>37.176146637585354</c:v>
                </c:pt>
                <c:pt idx="5">
                  <c:v>37.426346277879226</c:v>
                </c:pt>
                <c:pt idx="6">
                  <c:v>36.582688073336961</c:v>
                </c:pt>
                <c:pt idx="7">
                  <c:v>35.146780932020711</c:v>
                </c:pt>
                <c:pt idx="8">
                  <c:v>36.352088116847135</c:v>
                </c:pt>
              </c:numCache>
            </c:numRef>
          </c:val>
        </c:ser>
        <c:ser>
          <c:idx val="3"/>
          <c:order val="3"/>
          <c:tx>
            <c:strRef>
              <c:f>'Projection Population'!$A$144</c:f>
              <c:strCache>
                <c:ptCount val="1"/>
                <c:pt idx="0">
                  <c:v>Dépendance +65 ans 10% chômage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'Projection Population'!$B$140:$J$140</c:f>
              <c:numCache>
                <c:formatCode>General</c:formatCode>
                <c:ptCount val="9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</c:numCache>
            </c:numRef>
          </c:cat>
          <c:val>
            <c:numRef>
              <c:f>'Projection Population'!$B$144:$J$144</c:f>
              <c:numCache>
                <c:formatCode>General</c:formatCode>
                <c:ptCount val="9"/>
                <c:pt idx="0">
                  <c:v>27.42846416206584</c:v>
                </c:pt>
                <c:pt idx="1">
                  <c:v>30.046893123499892</c:v>
                </c:pt>
                <c:pt idx="2">
                  <c:v>33.276592791710684</c:v>
                </c:pt>
                <c:pt idx="3">
                  <c:v>36.736360053907639</c:v>
                </c:pt>
                <c:pt idx="4">
                  <c:v>41.306829597317055</c:v>
                </c:pt>
                <c:pt idx="5">
                  <c:v>41.584829197643579</c:v>
                </c:pt>
                <c:pt idx="6">
                  <c:v>40.647431192596628</c:v>
                </c:pt>
                <c:pt idx="7">
                  <c:v>39.051978813356349</c:v>
                </c:pt>
                <c:pt idx="8">
                  <c:v>40.391209018719046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520400"/>
        <c:axId val="1517513328"/>
      </c:barChart>
      <c:catAx>
        <c:axId val="15175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513328"/>
        <c:crosses val="autoZero"/>
        <c:auto val="1"/>
        <c:lblAlgn val="ctr"/>
        <c:lblOffset val="100"/>
        <c:noMultiLvlLbl val="0"/>
      </c:catAx>
      <c:valAx>
        <c:axId val="1517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5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400" b="0" i="0" baseline="0">
                <a:effectLst/>
              </a:rPr>
              <a:t>Degré de dépendance aux actifs à partir de 20 ans</a:t>
            </a:r>
            <a:endParaRPr lang="fr-BE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'Projection Population'!$A$141</c:f>
              <c:strCache>
                <c:ptCount val="1"/>
                <c:pt idx="0">
                  <c:v>Dépendance +62 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'Projection Population'!$B$140:$J$140</c:f>
              <c:numCache>
                <c:formatCode>General</c:formatCode>
                <c:ptCount val="9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</c:numCache>
            </c:numRef>
          </c:cat>
          <c:val>
            <c:numRef>
              <c:f>'Projection Population'!$B$141:$J$141</c:f>
              <c:numCache>
                <c:formatCode>General</c:formatCode>
                <c:ptCount val="9"/>
                <c:pt idx="0">
                  <c:v>32.634093174004562</c:v>
                </c:pt>
                <c:pt idx="1">
                  <c:v>35.732765467009969</c:v>
                </c:pt>
                <c:pt idx="2">
                  <c:v>39.538169884048294</c:v>
                </c:pt>
                <c:pt idx="3">
                  <c:v>43.52018043833111</c:v>
                </c:pt>
                <c:pt idx="4">
                  <c:v>47.553952665556558</c:v>
                </c:pt>
                <c:pt idx="5">
                  <c:v>47.548344589442387</c:v>
                </c:pt>
                <c:pt idx="6">
                  <c:v>46.051098498755287</c:v>
                </c:pt>
                <c:pt idx="7">
                  <c:v>44.825468624330732</c:v>
                </c:pt>
                <c:pt idx="8">
                  <c:v>46.355118500446366</c:v>
                </c:pt>
              </c:numCache>
            </c:numRef>
          </c:val>
        </c:ser>
        <c:ser>
          <c:idx val="1"/>
          <c:order val="1"/>
          <c:tx>
            <c:strRef>
              <c:f>'Projection Population'!$A$142</c:f>
              <c:strCache>
                <c:ptCount val="1"/>
                <c:pt idx="0">
                  <c:v>Dépendance +62 ans 10% chômage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'Projection Population'!$B$140:$J$140</c:f>
              <c:numCache>
                <c:formatCode>General</c:formatCode>
                <c:ptCount val="9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</c:numCache>
            </c:numRef>
          </c:cat>
          <c:val>
            <c:numRef>
              <c:f>'Projection Population'!$B$142:$J$142</c:f>
              <c:numCache>
                <c:formatCode>General</c:formatCode>
                <c:ptCount val="9"/>
                <c:pt idx="0">
                  <c:v>36.260103526671742</c:v>
                </c:pt>
                <c:pt idx="1">
                  <c:v>39.703072741122185</c:v>
                </c:pt>
                <c:pt idx="2">
                  <c:v>43.931299871164775</c:v>
                </c:pt>
                <c:pt idx="3">
                  <c:v>48.355756042590123</c:v>
                </c:pt>
                <c:pt idx="4">
                  <c:v>52.837725183951733</c:v>
                </c:pt>
                <c:pt idx="5">
                  <c:v>52.831493988269315</c:v>
                </c:pt>
                <c:pt idx="6">
                  <c:v>51.167887220839205</c:v>
                </c:pt>
                <c:pt idx="7">
                  <c:v>49.806076249256371</c:v>
                </c:pt>
                <c:pt idx="8">
                  <c:v>51.50568722271818</c:v>
                </c:pt>
              </c:numCache>
            </c:numRef>
          </c:val>
        </c:ser>
        <c:ser>
          <c:idx val="2"/>
          <c:order val="2"/>
          <c:tx>
            <c:strRef>
              <c:f>'Projection Population'!$A$143</c:f>
              <c:strCache>
                <c:ptCount val="1"/>
                <c:pt idx="0">
                  <c:v>Dépendance +65 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'Projection Population'!$B$140:$J$140</c:f>
              <c:numCache>
                <c:formatCode>General</c:formatCode>
                <c:ptCount val="9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</c:numCache>
            </c:numRef>
          </c:cat>
          <c:val>
            <c:numRef>
              <c:f>'Projection Population'!$B$143:$J$143</c:f>
              <c:numCache>
                <c:formatCode>General</c:formatCode>
                <c:ptCount val="9"/>
                <c:pt idx="0">
                  <c:v>24.685617745859258</c:v>
                </c:pt>
                <c:pt idx="1">
                  <c:v>27.0422038111499</c:v>
                </c:pt>
                <c:pt idx="2">
                  <c:v>29.948933512539615</c:v>
                </c:pt>
                <c:pt idx="3">
                  <c:v>33.062724048516877</c:v>
                </c:pt>
                <c:pt idx="4">
                  <c:v>37.176146637585354</c:v>
                </c:pt>
                <c:pt idx="5">
                  <c:v>37.426346277879226</c:v>
                </c:pt>
                <c:pt idx="6">
                  <c:v>36.582688073336961</c:v>
                </c:pt>
                <c:pt idx="7">
                  <c:v>35.146780932020711</c:v>
                </c:pt>
                <c:pt idx="8">
                  <c:v>36.352088116847135</c:v>
                </c:pt>
              </c:numCache>
            </c:numRef>
          </c:val>
        </c:ser>
        <c:ser>
          <c:idx val="3"/>
          <c:order val="3"/>
          <c:tx>
            <c:strRef>
              <c:f>'Projection Population'!$A$144</c:f>
              <c:strCache>
                <c:ptCount val="1"/>
                <c:pt idx="0">
                  <c:v>Dépendance +65 ans 10% chômage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'Projection Population'!$B$140:$J$140</c:f>
              <c:numCache>
                <c:formatCode>General</c:formatCode>
                <c:ptCount val="9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</c:numCache>
            </c:numRef>
          </c:cat>
          <c:val>
            <c:numRef>
              <c:f>'Projection Population'!$B$144:$J$144</c:f>
              <c:numCache>
                <c:formatCode>General</c:formatCode>
                <c:ptCount val="9"/>
                <c:pt idx="0">
                  <c:v>27.42846416206584</c:v>
                </c:pt>
                <c:pt idx="1">
                  <c:v>30.046893123499892</c:v>
                </c:pt>
                <c:pt idx="2">
                  <c:v>33.276592791710684</c:v>
                </c:pt>
                <c:pt idx="3">
                  <c:v>36.736360053907639</c:v>
                </c:pt>
                <c:pt idx="4">
                  <c:v>41.306829597317055</c:v>
                </c:pt>
                <c:pt idx="5">
                  <c:v>41.584829197643579</c:v>
                </c:pt>
                <c:pt idx="6">
                  <c:v>40.647431192596628</c:v>
                </c:pt>
                <c:pt idx="7">
                  <c:v>39.051978813356349</c:v>
                </c:pt>
                <c:pt idx="8">
                  <c:v>40.391209018719046</c:v>
                </c:pt>
              </c:numCache>
            </c:numRef>
          </c:val>
        </c:ser>
        <c:ser>
          <c:idx val="4"/>
          <c:order val="4"/>
          <c:tx>
            <c:strRef>
              <c:f>'Projection Population'!$A$145</c:f>
              <c:strCache>
                <c:ptCount val="1"/>
                <c:pt idx="0">
                  <c:v>Dépendance +67 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'Projection Population'!$B$140:$J$140</c:f>
              <c:numCache>
                <c:formatCode>General</c:formatCode>
                <c:ptCount val="9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</c:numCache>
            </c:numRef>
          </c:cat>
          <c:val>
            <c:numRef>
              <c:f>'Projection Population'!$B$145:$J$145</c:f>
              <c:numCache>
                <c:formatCode>General</c:formatCode>
                <c:ptCount val="9"/>
                <c:pt idx="0">
                  <c:v>20.003674251074258</c:v>
                </c:pt>
                <c:pt idx="1">
                  <c:v>22.143255067067031</c:v>
                </c:pt>
                <c:pt idx="2">
                  <c:v>24.515920331490893</c:v>
                </c:pt>
                <c:pt idx="3">
                  <c:v>27.015207842242635</c:v>
                </c:pt>
                <c:pt idx="4">
                  <c:v>31.042193785099524</c:v>
                </c:pt>
                <c:pt idx="5">
                  <c:v>31.459983309342725</c:v>
                </c:pt>
                <c:pt idx="6">
                  <c:v>30.909793118649464</c:v>
                </c:pt>
                <c:pt idx="7">
                  <c:v>29.606249591970879</c:v>
                </c:pt>
                <c:pt idx="8">
                  <c:v>30.484422063061693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507888"/>
        <c:axId val="1517520944"/>
      </c:barChart>
      <c:catAx>
        <c:axId val="15175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520944"/>
        <c:crosses val="autoZero"/>
        <c:auto val="1"/>
        <c:lblAlgn val="ctr"/>
        <c:lblOffset val="100"/>
        <c:noMultiLvlLbl val="0"/>
      </c:catAx>
      <c:valAx>
        <c:axId val="15175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5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8</xdr:row>
      <xdr:rowOff>180975</xdr:rowOff>
    </xdr:from>
    <xdr:to>
      <xdr:col>9</xdr:col>
      <xdr:colOff>466725</xdr:colOff>
      <xdr:row>29</xdr:row>
      <xdr:rowOff>157162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9</xdr:row>
      <xdr:rowOff>0</xdr:rowOff>
    </xdr:from>
    <xdr:to>
      <xdr:col>18</xdr:col>
      <xdr:colOff>304799</xdr:colOff>
      <xdr:row>29</xdr:row>
      <xdr:rowOff>180975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14</xdr:row>
      <xdr:rowOff>104776</xdr:rowOff>
    </xdr:from>
    <xdr:to>
      <xdr:col>13</xdr:col>
      <xdr:colOff>695325</xdr:colOff>
      <xdr:row>46</xdr:row>
      <xdr:rowOff>52388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49</xdr:row>
      <xdr:rowOff>185737</xdr:rowOff>
    </xdr:from>
    <xdr:to>
      <xdr:col>13</xdr:col>
      <xdr:colOff>742950</xdr:colOff>
      <xdr:row>67</xdr:row>
      <xdr:rowOff>47625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92</xdr:row>
      <xdr:rowOff>176212</xdr:rowOff>
    </xdr:from>
    <xdr:to>
      <xdr:col>6</xdr:col>
      <xdr:colOff>542925</xdr:colOff>
      <xdr:row>107</xdr:row>
      <xdr:rowOff>61912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633412</xdr:colOff>
      <xdr:row>92</xdr:row>
      <xdr:rowOff>176212</xdr:rowOff>
    </xdr:from>
    <xdr:to>
      <xdr:col>12</xdr:col>
      <xdr:colOff>633412</xdr:colOff>
      <xdr:row>107</xdr:row>
      <xdr:rowOff>61912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13</xdr:row>
      <xdr:rowOff>66675</xdr:rowOff>
    </xdr:from>
    <xdr:to>
      <xdr:col>10</xdr:col>
      <xdr:colOff>685800</xdr:colOff>
      <xdr:row>23</xdr:row>
      <xdr:rowOff>9525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155</xdr:row>
      <xdr:rowOff>128587</xdr:rowOff>
    </xdr:from>
    <xdr:to>
      <xdr:col>7</xdr:col>
      <xdr:colOff>581025</xdr:colOff>
      <xdr:row>170</xdr:row>
      <xdr:rowOff>14287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757237</xdr:colOff>
      <xdr:row>154</xdr:row>
      <xdr:rowOff>90487</xdr:rowOff>
    </xdr:from>
    <xdr:to>
      <xdr:col>13</xdr:col>
      <xdr:colOff>628650</xdr:colOff>
      <xdr:row>168</xdr:row>
      <xdr:rowOff>166687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abSelected="1" workbookViewId="0">
      <selection activeCell="B82" sqref="B82"/>
    </sheetView>
  </sheetViews>
  <sheetFormatPr baseColWidth="10" defaultRowHeight="15" x14ac:dyDescent="0.25"/>
  <cols>
    <col min="14" max="16" width="11.42578125" customWidth="1"/>
  </cols>
  <sheetData>
    <row r="1" spans="1:17" x14ac:dyDescent="0.25">
      <c r="B1">
        <v>1975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</row>
    <row r="2" spans="1:17" x14ac:dyDescent="0.25">
      <c r="A2" t="s">
        <v>25</v>
      </c>
      <c r="B2" s="1">
        <v>1359529</v>
      </c>
      <c r="C2" s="1">
        <v>1715093</v>
      </c>
      <c r="D2" s="1">
        <v>1729735</v>
      </c>
      <c r="E2" s="1">
        <v>1746392</v>
      </c>
      <c r="F2" s="1">
        <v>1762390</v>
      </c>
      <c r="G2" s="1">
        <v>1780120</v>
      </c>
      <c r="H2" s="1">
        <v>1799500</v>
      </c>
      <c r="I2" s="1">
        <v>1809017</v>
      </c>
      <c r="J2" s="1">
        <v>1810062</v>
      </c>
      <c r="K2" s="1">
        <v>1819726</v>
      </c>
      <c r="L2" s="1">
        <v>1836778</v>
      </c>
      <c r="M2" s="1">
        <v>1860159</v>
      </c>
      <c r="N2" s="1">
        <v>1883182</v>
      </c>
      <c r="O2" s="1">
        <v>1924934</v>
      </c>
      <c r="P2" s="1">
        <v>1959654</v>
      </c>
      <c r="Q2" s="3" t="s">
        <v>5</v>
      </c>
    </row>
    <row r="4" spans="1:17" x14ac:dyDescent="0.25">
      <c r="A4" t="s">
        <v>25</v>
      </c>
      <c r="B4" s="1">
        <v>9788248</v>
      </c>
      <c r="C4" s="1">
        <v>10239085</v>
      </c>
      <c r="D4" s="1">
        <v>10263414</v>
      </c>
      <c r="E4" s="1">
        <v>10309725</v>
      </c>
      <c r="F4" s="1">
        <v>10355844</v>
      </c>
      <c r="G4" s="1">
        <v>10396421</v>
      </c>
      <c r="H4" s="1">
        <v>10445852</v>
      </c>
      <c r="I4" s="1">
        <v>10511382</v>
      </c>
      <c r="J4" s="1">
        <v>10584534</v>
      </c>
      <c r="K4" s="1">
        <v>10666866</v>
      </c>
      <c r="L4" s="1">
        <v>10753080</v>
      </c>
      <c r="M4" s="1">
        <v>10839905</v>
      </c>
      <c r="N4" s="1">
        <v>11000638</v>
      </c>
      <c r="O4" s="1">
        <v>11094850</v>
      </c>
      <c r="P4" s="1">
        <v>11161642</v>
      </c>
      <c r="Q4" t="s">
        <v>4</v>
      </c>
    </row>
    <row r="5" spans="1:17" x14ac:dyDescent="0.25">
      <c r="B5">
        <f>B2/B4*100</f>
        <v>13.889400840681601</v>
      </c>
      <c r="C5">
        <f t="shared" ref="C5:P5" si="0">C2/C4*100</f>
        <v>16.750451822599384</v>
      </c>
      <c r="D5">
        <f t="shared" si="0"/>
        <v>16.853407647786593</v>
      </c>
      <c r="E5">
        <f t="shared" si="0"/>
        <v>16.939268506191969</v>
      </c>
      <c r="F5">
        <f t="shared" si="0"/>
        <v>17.018313524228446</v>
      </c>
      <c r="G5">
        <f t="shared" si="0"/>
        <v>17.12243088270473</v>
      </c>
      <c r="H5">
        <f t="shared" si="0"/>
        <v>17.226933714932972</v>
      </c>
      <c r="I5">
        <f t="shared" si="0"/>
        <v>17.210077609204955</v>
      </c>
      <c r="J5">
        <f t="shared" si="0"/>
        <v>17.101007942343045</v>
      </c>
      <c r="K5">
        <f t="shared" si="0"/>
        <v>17.05961244849237</v>
      </c>
      <c r="L5">
        <f t="shared" si="0"/>
        <v>17.081412953311983</v>
      </c>
      <c r="M5">
        <f t="shared" si="0"/>
        <v>17.160288766368339</v>
      </c>
      <c r="N5">
        <f t="shared" si="0"/>
        <v>17.118843470715063</v>
      </c>
      <c r="O5">
        <f t="shared" si="0"/>
        <v>17.349797428536665</v>
      </c>
      <c r="P5">
        <f t="shared" si="0"/>
        <v>17.557040442615882</v>
      </c>
    </row>
    <row r="6" spans="1:17" x14ac:dyDescent="0.25">
      <c r="A6" t="s">
        <v>26</v>
      </c>
      <c r="B6" s="1">
        <v>931896</v>
      </c>
      <c r="C6" s="1">
        <v>1324804</v>
      </c>
      <c r="D6" s="1">
        <v>1331168</v>
      </c>
      <c r="E6" s="1">
        <v>1337080</v>
      </c>
      <c r="F6" s="1">
        <v>1337831</v>
      </c>
      <c r="G6" s="1">
        <v>1337130</v>
      </c>
      <c r="H6" s="1">
        <v>1337453</v>
      </c>
      <c r="I6" s="1">
        <v>1335819</v>
      </c>
      <c r="J6" s="1">
        <v>1334826</v>
      </c>
      <c r="K6" s="1">
        <v>1337583</v>
      </c>
      <c r="L6" s="1">
        <v>1342055</v>
      </c>
      <c r="M6" s="1">
        <v>1348463</v>
      </c>
      <c r="N6" s="1">
        <v>1360451</v>
      </c>
      <c r="O6" s="1">
        <v>1381079</v>
      </c>
      <c r="P6" s="1">
        <v>1395471</v>
      </c>
      <c r="Q6" s="3" t="s">
        <v>5</v>
      </c>
    </row>
    <row r="8" spans="1:17" x14ac:dyDescent="0.25">
      <c r="A8" t="s">
        <v>26</v>
      </c>
      <c r="B8" s="1">
        <v>8710049</v>
      </c>
      <c r="C8" s="1">
        <v>8190876</v>
      </c>
      <c r="D8" s="1">
        <v>8149468</v>
      </c>
      <c r="E8" s="1">
        <v>7868815</v>
      </c>
      <c r="F8" s="1">
        <v>7805506</v>
      </c>
      <c r="G8" s="1">
        <v>7745147</v>
      </c>
      <c r="H8" s="1">
        <v>7688573</v>
      </c>
      <c r="I8" s="1">
        <v>7629371</v>
      </c>
      <c r="J8" s="1">
        <v>7572673</v>
      </c>
      <c r="K8" s="1">
        <v>7518002</v>
      </c>
      <c r="L8" s="1">
        <v>7467119</v>
      </c>
      <c r="M8" s="1">
        <v>7421766</v>
      </c>
      <c r="N8" s="1">
        <v>7369431</v>
      </c>
      <c r="O8" s="1">
        <v>7327224</v>
      </c>
      <c r="P8" s="1">
        <v>7284552</v>
      </c>
      <c r="Q8" t="s">
        <v>4</v>
      </c>
    </row>
    <row r="9" spans="1:17" x14ac:dyDescent="0.25">
      <c r="B9">
        <f>B6/B8*100</f>
        <v>10.699090211777223</v>
      </c>
      <c r="C9">
        <f t="shared" ref="C9" si="1">C6/C8*100</f>
        <v>16.174143034273747</v>
      </c>
      <c r="D9">
        <f t="shared" ref="D9" si="2">D6/D8*100</f>
        <v>16.334415939788954</v>
      </c>
      <c r="E9">
        <f t="shared" ref="E9" si="3">E6/E8*100</f>
        <v>16.992139222996091</v>
      </c>
      <c r="F9">
        <f t="shared" ref="F9" si="4">F6/F8*100</f>
        <v>17.139580701110216</v>
      </c>
      <c r="G9">
        <f t="shared" ref="G9" si="5">G6/G8*100</f>
        <v>17.264100991240063</v>
      </c>
      <c r="H9">
        <f t="shared" ref="H9" si="6">H6/H8*100</f>
        <v>17.395334608905973</v>
      </c>
      <c r="I9">
        <f t="shared" ref="I9" si="7">I6/I8*100</f>
        <v>17.508900799292629</v>
      </c>
      <c r="J9">
        <f t="shared" ref="J9" si="8">J6/J8*100</f>
        <v>17.626880231062401</v>
      </c>
      <c r="K9">
        <f t="shared" ref="K9" si="9">K6/K8*100</f>
        <v>17.791735091318145</v>
      </c>
      <c r="L9">
        <f t="shared" ref="L9" si="10">L6/L8*100</f>
        <v>17.972862090452825</v>
      </c>
      <c r="M9">
        <f t="shared" ref="M9" si="11">M6/M8*100</f>
        <v>18.169031467712671</v>
      </c>
      <c r="N9">
        <f t="shared" ref="N9" si="12">N6/N8*100</f>
        <v>18.460733264209949</v>
      </c>
      <c r="O9">
        <f t="shared" ref="O9" si="13">O6/O8*100</f>
        <v>18.848598050230208</v>
      </c>
      <c r="P9">
        <f t="shared" ref="P9" si="14">P6/P8*100</f>
        <v>19.156579567281558</v>
      </c>
    </row>
    <row r="10" spans="1:17" x14ac:dyDescent="0.25">
      <c r="A10" t="s">
        <v>27</v>
      </c>
      <c r="B10" s="1">
        <v>1304122</v>
      </c>
      <c r="C10" s="1">
        <v>1418078</v>
      </c>
      <c r="D10" s="1">
        <v>1410642</v>
      </c>
      <c r="E10" s="1">
        <v>1414404</v>
      </c>
      <c r="F10" s="1">
        <v>1417668</v>
      </c>
      <c r="G10" s="1">
        <v>1422770</v>
      </c>
      <c r="H10" s="1">
        <v>1434130</v>
      </c>
      <c r="I10" s="1">
        <v>1455909</v>
      </c>
      <c r="J10" s="1">
        <v>1482052</v>
      </c>
      <c r="K10" s="1">
        <v>1512623</v>
      </c>
      <c r="L10" s="1">
        <v>1556349</v>
      </c>
      <c r="M10" s="1">
        <v>1599520</v>
      </c>
      <c r="N10" s="1">
        <v>1636969</v>
      </c>
      <c r="O10" s="1">
        <v>1701436</v>
      </c>
      <c r="P10" s="1">
        <v>1767618</v>
      </c>
      <c r="Q10" s="3" t="s">
        <v>5</v>
      </c>
    </row>
    <row r="12" spans="1:17" x14ac:dyDescent="0.25">
      <c r="A12" t="s">
        <v>27</v>
      </c>
      <c r="B12" s="1">
        <v>10023688</v>
      </c>
      <c r="C12" s="1">
        <v>10278098</v>
      </c>
      <c r="D12" s="1">
        <v>10232027</v>
      </c>
      <c r="E12" s="1">
        <v>10201182</v>
      </c>
      <c r="F12" s="1">
        <v>10192649</v>
      </c>
      <c r="G12" s="1">
        <v>10195347</v>
      </c>
      <c r="H12" s="1">
        <v>10198855</v>
      </c>
      <c r="I12" s="1">
        <v>10223577</v>
      </c>
      <c r="J12" s="1">
        <v>10254233</v>
      </c>
      <c r="K12" s="1">
        <v>10343422</v>
      </c>
      <c r="L12" s="1">
        <v>10425783</v>
      </c>
      <c r="M12" s="1">
        <v>10462088</v>
      </c>
      <c r="N12" s="1">
        <v>10486731</v>
      </c>
      <c r="O12" s="1">
        <v>10505445</v>
      </c>
      <c r="P12" s="1">
        <v>10516125</v>
      </c>
      <c r="Q12" t="s">
        <v>4</v>
      </c>
    </row>
    <row r="13" spans="1:17" x14ac:dyDescent="0.25">
      <c r="B13">
        <f>B10/B12*100</f>
        <v>13.010400962200737</v>
      </c>
      <c r="C13">
        <f t="shared" ref="C13" si="15">C10/C12*100</f>
        <v>13.797085803229352</v>
      </c>
      <c r="D13">
        <f t="shared" ref="D13" si="16">D10/D12*100</f>
        <v>13.786535160628485</v>
      </c>
      <c r="E13">
        <f t="shared" ref="E13" si="17">E10/E12*100</f>
        <v>13.86509916203828</v>
      </c>
      <c r="F13">
        <f t="shared" ref="F13" si="18">F10/F12*100</f>
        <v>13.908729712952933</v>
      </c>
      <c r="G13">
        <f t="shared" ref="G13" si="19">G10/G12*100</f>
        <v>13.955091474571685</v>
      </c>
      <c r="H13">
        <f t="shared" ref="H13" si="20">H10/H12*100</f>
        <v>14.061676531336115</v>
      </c>
      <c r="I13">
        <f t="shared" ref="I13" si="21">I10/I12*100</f>
        <v>14.240700686266655</v>
      </c>
      <c r="J13">
        <f t="shared" ref="J13" si="22">J10/J12*100</f>
        <v>14.453075134922329</v>
      </c>
      <c r="K13">
        <f t="shared" ref="K13" si="23">K10/K12*100</f>
        <v>14.624009346229904</v>
      </c>
      <c r="L13">
        <f t="shared" ref="L13" si="24">L10/L12*100</f>
        <v>14.927885991872264</v>
      </c>
      <c r="M13">
        <f t="shared" ref="M13" si="25">M10/M12*100</f>
        <v>15.288726303965328</v>
      </c>
      <c r="N13">
        <f t="shared" ref="N13" si="26">N10/N12*100</f>
        <v>15.609907415380448</v>
      </c>
      <c r="O13">
        <f t="shared" ref="O13" si="27">O10/O12*100</f>
        <v>16.195753725805996</v>
      </c>
      <c r="P13">
        <f t="shared" ref="P13" si="28">P10/P12*100</f>
        <v>16.80864386834504</v>
      </c>
    </row>
    <row r="14" spans="1:17" x14ac:dyDescent="0.25">
      <c r="A14" t="s">
        <v>24</v>
      </c>
      <c r="B14" s="1">
        <v>670518</v>
      </c>
      <c r="C14" s="1">
        <v>790402</v>
      </c>
      <c r="D14" s="1">
        <v>791944</v>
      </c>
      <c r="E14" s="1">
        <v>794584</v>
      </c>
      <c r="F14" s="1">
        <v>798351</v>
      </c>
      <c r="G14" s="1">
        <v>804578</v>
      </c>
      <c r="H14" s="1">
        <v>812503</v>
      </c>
      <c r="I14" s="1">
        <v>823027</v>
      </c>
      <c r="J14" s="1">
        <v>834745</v>
      </c>
      <c r="K14" s="1">
        <v>853041</v>
      </c>
      <c r="L14" s="1">
        <v>875496</v>
      </c>
      <c r="M14" s="1">
        <v>902859</v>
      </c>
      <c r="N14" s="1">
        <v>933781</v>
      </c>
      <c r="O14" s="1">
        <v>968084</v>
      </c>
      <c r="P14" s="1">
        <v>999801</v>
      </c>
      <c r="Q14" s="3" t="s">
        <v>5</v>
      </c>
    </row>
    <row r="16" spans="1:17" x14ac:dyDescent="0.25">
      <c r="A16" t="s">
        <v>24</v>
      </c>
      <c r="B16" s="1">
        <v>5054410</v>
      </c>
      <c r="C16" s="1">
        <v>5330020</v>
      </c>
      <c r="D16" s="1">
        <v>5349212</v>
      </c>
      <c r="E16" s="1">
        <v>5368354</v>
      </c>
      <c r="F16" s="1">
        <v>5383507</v>
      </c>
      <c r="G16" s="1">
        <v>5397640</v>
      </c>
      <c r="H16" s="1">
        <v>5411405</v>
      </c>
      <c r="I16" s="1">
        <v>5427459</v>
      </c>
      <c r="J16" s="1">
        <v>5447084</v>
      </c>
      <c r="K16" s="1">
        <v>5475791</v>
      </c>
      <c r="L16" s="1">
        <v>5511451</v>
      </c>
      <c r="M16" s="1">
        <v>5534738</v>
      </c>
      <c r="N16" s="1">
        <v>5560628</v>
      </c>
      <c r="O16" s="1">
        <v>5580516</v>
      </c>
      <c r="P16" s="1">
        <v>5602628</v>
      </c>
      <c r="Q16" t="s">
        <v>4</v>
      </c>
    </row>
    <row r="17" spans="1:17" x14ac:dyDescent="0.25">
      <c r="B17">
        <f>B14/B16*100</f>
        <v>13.265999394588093</v>
      </c>
      <c r="C17">
        <f t="shared" ref="C17" si="29">C14/C16*100</f>
        <v>14.82925017166915</v>
      </c>
      <c r="D17">
        <f t="shared" ref="D17" si="30">D14/D16*100</f>
        <v>14.804872194259641</v>
      </c>
      <c r="E17">
        <f t="shared" ref="E17" si="31">E14/E16*100</f>
        <v>14.801259380435791</v>
      </c>
      <c r="F17">
        <f t="shared" ref="F17" si="32">F14/F16*100</f>
        <v>14.829571132720734</v>
      </c>
      <c r="G17">
        <f t="shared" ref="G17" si="33">G14/G16*100</f>
        <v>14.906107113479225</v>
      </c>
      <c r="H17">
        <f t="shared" ref="H17" si="34">H14/H16*100</f>
        <v>15.014640375281466</v>
      </c>
      <c r="I17">
        <f t="shared" ref="I17" si="35">I14/I16*100</f>
        <v>15.164131133924732</v>
      </c>
      <c r="J17">
        <f t="shared" ref="J17" si="36">J14/J16*100</f>
        <v>15.324621393758569</v>
      </c>
      <c r="K17">
        <f t="shared" ref="K17" si="37">K14/K16*100</f>
        <v>15.5784068456959</v>
      </c>
      <c r="L17">
        <f t="shared" ref="L17" si="38">L14/L16*100</f>
        <v>15.885036445030536</v>
      </c>
      <c r="M17">
        <f t="shared" ref="M17" si="39">M14/M16*100</f>
        <v>16.312587876788388</v>
      </c>
      <c r="N17">
        <f t="shared" ref="N17" si="40">N14/N16*100</f>
        <v>16.792725569845707</v>
      </c>
      <c r="O17">
        <f t="shared" ref="O17" si="41">O14/O16*100</f>
        <v>17.347571443214214</v>
      </c>
      <c r="P17">
        <f t="shared" ref="P17" si="42">P14/P16*100</f>
        <v>17.845214781349039</v>
      </c>
    </row>
    <row r="18" spans="1:17" x14ac:dyDescent="0.25">
      <c r="A18" t="s">
        <v>23</v>
      </c>
      <c r="B18" s="1">
        <v>11610785</v>
      </c>
      <c r="C18" s="1">
        <v>13351252</v>
      </c>
      <c r="D18" s="1">
        <v>13694014</v>
      </c>
      <c r="E18" s="1">
        <v>14065722</v>
      </c>
      <c r="F18" s="1">
        <v>14438819</v>
      </c>
      <c r="G18" s="1">
        <v>14859995</v>
      </c>
      <c r="H18" s="1">
        <v>15367451</v>
      </c>
      <c r="I18" s="1">
        <v>15870074</v>
      </c>
      <c r="J18" s="1">
        <v>16299289</v>
      </c>
      <c r="K18" s="1">
        <v>16518744</v>
      </c>
      <c r="L18" s="1">
        <v>16729013</v>
      </c>
      <c r="M18" s="1">
        <v>16901742</v>
      </c>
      <c r="N18" s="1">
        <v>16844293</v>
      </c>
      <c r="O18" s="1">
        <v>16880550</v>
      </c>
      <c r="P18" s="1">
        <v>17002915</v>
      </c>
      <c r="Q18" s="3" t="s">
        <v>5</v>
      </c>
    </row>
    <row r="20" spans="1:17" x14ac:dyDescent="0.25">
      <c r="A20" t="s">
        <v>23</v>
      </c>
      <c r="B20" s="1">
        <v>78882235</v>
      </c>
      <c r="C20" s="1">
        <v>82163475</v>
      </c>
      <c r="D20" s="1">
        <v>82259540</v>
      </c>
      <c r="E20" s="1">
        <v>82440309</v>
      </c>
      <c r="F20" s="1">
        <v>82536680</v>
      </c>
      <c r="G20" s="1">
        <v>82531671</v>
      </c>
      <c r="H20" s="1">
        <v>82500849</v>
      </c>
      <c r="I20" s="1">
        <v>82437995</v>
      </c>
      <c r="J20" s="1">
        <v>82314906</v>
      </c>
      <c r="K20" s="1">
        <v>82217837</v>
      </c>
      <c r="L20" s="1">
        <v>82002356</v>
      </c>
      <c r="M20" s="1">
        <v>81802257</v>
      </c>
      <c r="N20" s="1">
        <v>81751602</v>
      </c>
      <c r="O20" s="1">
        <v>81843743</v>
      </c>
      <c r="P20" s="1">
        <v>82020578</v>
      </c>
      <c r="Q20" t="s">
        <v>4</v>
      </c>
    </row>
    <row r="21" spans="1:17" x14ac:dyDescent="0.25">
      <c r="B21">
        <f>B18/B20*100</f>
        <v>14.719137965601506</v>
      </c>
      <c r="C21">
        <f t="shared" ref="C21" si="43">C18/C20*100</f>
        <v>16.249619432478969</v>
      </c>
      <c r="D21">
        <f t="shared" ref="D21" si="44">D18/D20*100</f>
        <v>16.647326255410619</v>
      </c>
      <c r="E21">
        <f t="shared" ref="E21" si="45">E18/E20*100</f>
        <v>17.061704608603542</v>
      </c>
      <c r="F21">
        <f t="shared" ref="F21" si="46">F18/F20*100</f>
        <v>17.493820929070566</v>
      </c>
      <c r="G21">
        <f t="shared" ref="G21" si="47">G18/G20*100</f>
        <v>18.005203117721923</v>
      </c>
      <c r="H21">
        <f t="shared" ref="H21" si="48">H18/H20*100</f>
        <v>18.627021644346957</v>
      </c>
      <c r="I21">
        <f t="shared" ref="I21" si="49">I18/I20*100</f>
        <v>19.250921859513927</v>
      </c>
      <c r="J21">
        <f t="shared" ref="J21" si="50">J18/J20*100</f>
        <v>19.801139054936172</v>
      </c>
      <c r="K21">
        <f t="shared" ref="K21" si="51">K18/K20*100</f>
        <v>20.091435876621276</v>
      </c>
      <c r="L21">
        <f t="shared" ref="L21" si="52">L18/L20*100</f>
        <v>20.400649220371182</v>
      </c>
      <c r="M21">
        <f t="shared" ref="M21" si="53">M18/M20*100</f>
        <v>20.661706192287578</v>
      </c>
      <c r="N21">
        <f t="shared" ref="N21" si="54">N18/N20*100</f>
        <v>20.604235987938193</v>
      </c>
      <c r="O21">
        <f t="shared" ref="O21" si="55">O18/O20*100</f>
        <v>20.625339679295948</v>
      </c>
      <c r="P21">
        <f t="shared" ref="P21" si="56">P18/P20*100</f>
        <v>20.730059961294103</v>
      </c>
    </row>
    <row r="22" spans="1:17" x14ac:dyDescent="0.25">
      <c r="A22" t="s">
        <v>28</v>
      </c>
      <c r="B22" s="1">
        <v>174343</v>
      </c>
      <c r="C22" s="1">
        <v>208210</v>
      </c>
      <c r="D22" s="1">
        <v>210680</v>
      </c>
      <c r="E22" s="1">
        <v>213660</v>
      </c>
      <c r="F22" s="1">
        <v>217870</v>
      </c>
      <c r="G22" s="1">
        <v>221260</v>
      </c>
      <c r="H22" s="1">
        <v>225140</v>
      </c>
      <c r="I22" s="1">
        <v>227870</v>
      </c>
      <c r="J22" s="1">
        <v>232110</v>
      </c>
      <c r="K22" s="1">
        <v>233660</v>
      </c>
      <c r="L22" s="1">
        <v>232810</v>
      </c>
      <c r="M22" s="1">
        <v>232450</v>
      </c>
      <c r="N22" s="1">
        <v>232020</v>
      </c>
      <c r="O22" s="1">
        <v>234619</v>
      </c>
      <c r="P22" s="1">
        <v>238053</v>
      </c>
      <c r="Q22" s="3" t="s">
        <v>5</v>
      </c>
    </row>
    <row r="24" spans="1:17" x14ac:dyDescent="0.25">
      <c r="A24" t="s">
        <v>28</v>
      </c>
      <c r="B24" s="1">
        <v>1424073</v>
      </c>
      <c r="C24" s="1">
        <v>1401250</v>
      </c>
      <c r="D24" s="1">
        <v>1392720</v>
      </c>
      <c r="E24" s="1">
        <v>1383510</v>
      </c>
      <c r="F24" s="1">
        <v>1375190</v>
      </c>
      <c r="G24" s="1">
        <v>1366250</v>
      </c>
      <c r="H24" s="1">
        <v>1358850</v>
      </c>
      <c r="I24" s="1">
        <v>1350700</v>
      </c>
      <c r="J24" s="1">
        <v>1342920</v>
      </c>
      <c r="K24" s="1">
        <v>1338440</v>
      </c>
      <c r="L24" s="1">
        <v>1335740</v>
      </c>
      <c r="M24" s="1">
        <v>1333290</v>
      </c>
      <c r="N24" s="1">
        <v>1329660</v>
      </c>
      <c r="O24" s="1">
        <v>1325217</v>
      </c>
      <c r="P24" s="1">
        <v>1320174</v>
      </c>
      <c r="Q24" t="s">
        <v>4</v>
      </c>
    </row>
    <row r="25" spans="1:17" x14ac:dyDescent="0.25">
      <c r="B25">
        <f>B22/B24*100</f>
        <v>12.242560599070412</v>
      </c>
      <c r="C25">
        <f t="shared" ref="C25" si="57">C22/C24*100</f>
        <v>14.858876003568241</v>
      </c>
      <c r="D25">
        <f t="shared" ref="D25" si="58">D22/D24*100</f>
        <v>15.127233040381412</v>
      </c>
      <c r="E25">
        <f t="shared" ref="E25" si="59">E22/E24*100</f>
        <v>15.443328924257866</v>
      </c>
      <c r="F25">
        <f t="shared" ref="F25" si="60">F22/F24*100</f>
        <v>15.842901708127604</v>
      </c>
      <c r="G25">
        <f t="shared" ref="G25" si="61">G22/G24*100</f>
        <v>16.194693504117108</v>
      </c>
      <c r="H25">
        <f t="shared" ref="H25" si="62">H22/H24*100</f>
        <v>16.568421827280421</v>
      </c>
      <c r="I25">
        <f t="shared" ref="I25" si="63">I22/I24*100</f>
        <v>16.870511586584733</v>
      </c>
      <c r="J25">
        <f t="shared" ref="J25" si="64">J22/J24*100</f>
        <v>17.283978196765258</v>
      </c>
      <c r="K25">
        <f t="shared" ref="K25" si="65">K22/K24*100</f>
        <v>17.457637249335047</v>
      </c>
      <c r="L25">
        <f t="shared" ref="L25" si="66">L22/L24*100</f>
        <v>17.429290131312982</v>
      </c>
      <c r="M25">
        <f t="shared" ref="M25" si="67">M22/M24*100</f>
        <v>17.434316615289998</v>
      </c>
      <c r="N25">
        <f t="shared" ref="N25" si="68">N22/N24*100</f>
        <v>17.449573575199675</v>
      </c>
      <c r="O25">
        <f t="shared" ref="O25" si="69">O22/O24*100</f>
        <v>17.704194860162524</v>
      </c>
      <c r="P25">
        <f t="shared" ref="P25" si="70">P22/P24*100</f>
        <v>18.031941244108733</v>
      </c>
    </row>
    <row r="26" spans="1:17" x14ac:dyDescent="0.25">
      <c r="A26" t="s">
        <v>22</v>
      </c>
      <c r="B26" s="1">
        <v>345400</v>
      </c>
      <c r="C26" s="1">
        <v>423994</v>
      </c>
      <c r="D26" s="1">
        <v>428531</v>
      </c>
      <c r="E26" s="1">
        <v>434454</v>
      </c>
      <c r="F26" s="1">
        <v>440429</v>
      </c>
      <c r="G26" s="1">
        <v>447744</v>
      </c>
      <c r="H26" s="1">
        <v>456583</v>
      </c>
      <c r="I26" s="1">
        <v>461493</v>
      </c>
      <c r="J26" s="1">
        <v>468858</v>
      </c>
      <c r="K26" s="1">
        <v>480388</v>
      </c>
      <c r="L26" s="1">
        <v>494813</v>
      </c>
      <c r="M26" s="1">
        <v>510316</v>
      </c>
      <c r="N26" s="1">
        <v>526865</v>
      </c>
      <c r="O26" s="1">
        <v>544201</v>
      </c>
      <c r="P26" s="1">
        <v>562405</v>
      </c>
      <c r="Q26" s="3" t="s">
        <v>5</v>
      </c>
    </row>
    <row r="28" spans="1:17" x14ac:dyDescent="0.25">
      <c r="A28" t="s">
        <v>22</v>
      </c>
      <c r="B28" s="1">
        <v>3163900</v>
      </c>
      <c r="C28" s="1">
        <v>3777565</v>
      </c>
      <c r="D28" s="1">
        <v>3832783</v>
      </c>
      <c r="E28" s="1">
        <v>3899702</v>
      </c>
      <c r="F28" s="1">
        <v>3964191</v>
      </c>
      <c r="G28" s="1">
        <v>4028851</v>
      </c>
      <c r="H28" s="1">
        <v>4111672</v>
      </c>
      <c r="I28" s="1">
        <v>4208156</v>
      </c>
      <c r="J28" s="1">
        <v>4340118</v>
      </c>
      <c r="K28" s="1">
        <v>4457765</v>
      </c>
      <c r="L28" s="1">
        <v>4521322</v>
      </c>
      <c r="M28" s="1">
        <v>4549428</v>
      </c>
      <c r="N28" s="1">
        <v>4570881</v>
      </c>
      <c r="O28" s="1">
        <v>4582707</v>
      </c>
      <c r="P28" s="1">
        <v>4591087</v>
      </c>
      <c r="Q28" t="s">
        <v>4</v>
      </c>
    </row>
    <row r="29" spans="1:17" x14ac:dyDescent="0.25">
      <c r="B29">
        <f>B26/B28*100</f>
        <v>10.916906349758209</v>
      </c>
      <c r="C29">
        <f t="shared" ref="C29" si="71">C26/C28*100</f>
        <v>11.224002763685071</v>
      </c>
      <c r="D29">
        <f t="shared" ref="D29" si="72">D26/D28*100</f>
        <v>11.180674721214325</v>
      </c>
      <c r="E29">
        <f t="shared" ref="E29" si="73">E26/E28*100</f>
        <v>11.140697417392406</v>
      </c>
      <c r="F29">
        <f t="shared" ref="F29" si="74">F26/F28*100</f>
        <v>11.110186164087452</v>
      </c>
      <c r="G29">
        <f t="shared" ref="G29" si="75">G26/G28*100</f>
        <v>11.113441524643131</v>
      </c>
      <c r="H29">
        <f t="shared" ref="H29" si="76">H26/H28*100</f>
        <v>11.104557951120615</v>
      </c>
      <c r="I29">
        <f t="shared" ref="I29" si="77">I26/I28*100</f>
        <v>10.966632415718429</v>
      </c>
      <c r="J29">
        <f t="shared" ref="J29" si="78">J26/J28*100</f>
        <v>10.802886004481906</v>
      </c>
      <c r="K29">
        <f t="shared" ref="K29" si="79">K26/K28*100</f>
        <v>10.776431687179562</v>
      </c>
      <c r="L29">
        <f t="shared" ref="L29" si="80">L26/L28*100</f>
        <v>10.943989390713602</v>
      </c>
      <c r="M29">
        <f t="shared" ref="M29" si="81">M26/M28*100</f>
        <v>11.217146419286117</v>
      </c>
      <c r="N29">
        <f t="shared" ref="N29" si="82">N26/N28*100</f>
        <v>11.526552539871417</v>
      </c>
      <c r="O29">
        <f t="shared" ref="O29" si="83">O26/O28*100</f>
        <v>11.875099149912922</v>
      </c>
      <c r="P29">
        <f t="shared" ref="P29" si="84">P26/P28*100</f>
        <v>12.249931225437463</v>
      </c>
    </row>
    <row r="30" spans="1:17" x14ac:dyDescent="0.25">
      <c r="A30" t="s">
        <v>29</v>
      </c>
      <c r="B30" s="1">
        <v>1091362</v>
      </c>
      <c r="C30" s="1">
        <v>1795621</v>
      </c>
      <c r="D30" s="1">
        <v>1866262</v>
      </c>
      <c r="E30" s="1">
        <v>1909359</v>
      </c>
      <c r="F30" s="1">
        <v>1950445</v>
      </c>
      <c r="G30" s="1">
        <v>1988399</v>
      </c>
      <c r="H30" s="1">
        <v>2023486</v>
      </c>
      <c r="I30" s="1">
        <v>2051862</v>
      </c>
      <c r="J30" s="1">
        <v>2071064</v>
      </c>
      <c r="K30" s="1">
        <v>2082046</v>
      </c>
      <c r="L30" s="1">
        <v>2094592</v>
      </c>
      <c r="M30" s="1">
        <v>2114058</v>
      </c>
      <c r="N30" s="1">
        <v>2145713</v>
      </c>
      <c r="O30" s="1">
        <v>2180147</v>
      </c>
      <c r="P30" s="1">
        <v>2206710</v>
      </c>
      <c r="Q30" s="3" t="s">
        <v>5</v>
      </c>
    </row>
    <row r="32" spans="1:17" x14ac:dyDescent="0.25">
      <c r="A32" t="s">
        <v>29</v>
      </c>
      <c r="B32" s="1">
        <v>8986153</v>
      </c>
      <c r="C32" s="1">
        <v>10903757</v>
      </c>
      <c r="D32" s="1">
        <v>10934985</v>
      </c>
      <c r="E32" s="1">
        <v>10968542</v>
      </c>
      <c r="F32" s="1">
        <v>10998903</v>
      </c>
      <c r="G32" s="1">
        <v>11037745</v>
      </c>
      <c r="H32" s="1">
        <v>11073713</v>
      </c>
      <c r="I32" s="1">
        <v>11112113</v>
      </c>
      <c r="J32" s="1">
        <v>11143780</v>
      </c>
      <c r="K32" s="1">
        <v>11182224</v>
      </c>
      <c r="L32" s="1">
        <v>11190654</v>
      </c>
      <c r="M32" s="1">
        <v>11183516</v>
      </c>
      <c r="N32" s="1">
        <v>11123392</v>
      </c>
      <c r="O32" s="1">
        <v>11082566</v>
      </c>
      <c r="P32" s="1">
        <v>10991400</v>
      </c>
      <c r="Q32" t="s">
        <v>4</v>
      </c>
    </row>
    <row r="33" spans="1:17" x14ac:dyDescent="0.25">
      <c r="B33">
        <f>B30/B32*100</f>
        <v>12.144930094112576</v>
      </c>
      <c r="C33">
        <f t="shared" ref="C33" si="85">C30/C32*100</f>
        <v>16.467911014524628</v>
      </c>
      <c r="D33">
        <f t="shared" ref="D33" si="86">D30/D32*100</f>
        <v>17.06689126688331</v>
      </c>
      <c r="E33">
        <f t="shared" ref="E33" si="87">E30/E32*100</f>
        <v>17.407591637977042</v>
      </c>
      <c r="F33">
        <f t="shared" ref="F33" si="88">F30/F32*100</f>
        <v>17.73308665418724</v>
      </c>
      <c r="G33">
        <f t="shared" ref="G33" si="89">G30/G32*100</f>
        <v>18.014540107603498</v>
      </c>
      <c r="H33">
        <f t="shared" ref="H33" si="90">H30/H32*100</f>
        <v>18.272877398935663</v>
      </c>
      <c r="I33">
        <f t="shared" ref="I33" si="91">I30/I32*100</f>
        <v>18.465093002563961</v>
      </c>
      <c r="J33">
        <f t="shared" ref="J33" si="92">J30/J32*100</f>
        <v>18.584932581224685</v>
      </c>
      <c r="K33">
        <f t="shared" ref="K33" si="93">K30/K32*100</f>
        <v>18.61924783477777</v>
      </c>
      <c r="L33">
        <f t="shared" ref="L33" si="94">L30/L32*100</f>
        <v>18.717333231820053</v>
      </c>
      <c r="M33">
        <f t="shared" ref="M33" si="95">M30/M32*100</f>
        <v>18.903339522203929</v>
      </c>
      <c r="N33">
        <f t="shared" ref="N33" si="96">N30/N32*100</f>
        <v>19.290096042645985</v>
      </c>
      <c r="O33">
        <f t="shared" ref="O33" si="97">O30/O32*100</f>
        <v>19.671861191713184</v>
      </c>
      <c r="P33">
        <f t="shared" ref="P33" si="98">P30/P32*100</f>
        <v>20.076696326218681</v>
      </c>
    </row>
    <row r="34" spans="1:17" x14ac:dyDescent="0.25">
      <c r="A34" t="s">
        <v>21</v>
      </c>
      <c r="B34" s="1">
        <v>3595781</v>
      </c>
      <c r="C34" s="1">
        <v>6705609</v>
      </c>
      <c r="D34" s="1">
        <v>6838160</v>
      </c>
      <c r="E34" s="1">
        <v>6980549</v>
      </c>
      <c r="F34" s="1">
        <v>7092839</v>
      </c>
      <c r="G34" s="1">
        <v>7146678</v>
      </c>
      <c r="H34" s="1">
        <v>7169884</v>
      </c>
      <c r="I34" s="1">
        <v>7324148</v>
      </c>
      <c r="J34" s="1">
        <v>7407161</v>
      </c>
      <c r="K34" s="1">
        <v>7506294</v>
      </c>
      <c r="L34" s="1">
        <v>7657968</v>
      </c>
      <c r="M34" s="1">
        <v>7810400</v>
      </c>
      <c r="N34" s="1">
        <v>7982995</v>
      </c>
      <c r="O34" s="1">
        <v>8128041</v>
      </c>
      <c r="P34" s="1">
        <v>8262078</v>
      </c>
      <c r="Q34" s="3" t="s">
        <v>5</v>
      </c>
    </row>
    <row r="36" spans="1:17" x14ac:dyDescent="0.25">
      <c r="A36" t="s">
        <v>21</v>
      </c>
      <c r="B36" s="1">
        <v>35338041</v>
      </c>
      <c r="C36" s="1">
        <v>40049708</v>
      </c>
      <c r="D36" s="1">
        <v>40476723</v>
      </c>
      <c r="E36" s="1">
        <v>41035278</v>
      </c>
      <c r="F36" s="1">
        <v>41827838</v>
      </c>
      <c r="G36" s="1">
        <v>42547451</v>
      </c>
      <c r="H36" s="1">
        <v>43296338</v>
      </c>
      <c r="I36" s="1">
        <v>44009971</v>
      </c>
      <c r="J36" s="1">
        <v>44784666</v>
      </c>
      <c r="K36" s="1">
        <v>45668939</v>
      </c>
      <c r="L36" s="1">
        <v>46239273</v>
      </c>
      <c r="M36" s="1">
        <v>46486619</v>
      </c>
      <c r="N36" s="1">
        <v>46667174</v>
      </c>
      <c r="O36" s="1">
        <v>46818219</v>
      </c>
      <c r="P36" s="1">
        <v>46727890</v>
      </c>
      <c r="Q36" t="s">
        <v>4</v>
      </c>
    </row>
    <row r="37" spans="1:17" x14ac:dyDescent="0.25">
      <c r="B37">
        <f>B34/B36*100</f>
        <v>10.175382953458003</v>
      </c>
      <c r="C37">
        <f t="shared" ref="C37" si="99">C34/C36*100</f>
        <v>16.743215705842349</v>
      </c>
      <c r="D37">
        <f t="shared" ref="D37" si="100">D34/D36*100</f>
        <v>16.89405538091609</v>
      </c>
      <c r="E37">
        <f t="shared" ref="E37" si="101">E34/E36*100</f>
        <v>17.011092260664103</v>
      </c>
      <c r="F37">
        <f t="shared" ref="F37" si="102">F34/F36*100</f>
        <v>16.957221169308344</v>
      </c>
      <c r="G37">
        <f t="shared" ref="G37" si="103">G34/G36*100</f>
        <v>16.79695923499624</v>
      </c>
      <c r="H37">
        <f t="shared" ref="H37" si="104">H34/H36*100</f>
        <v>16.560024083330095</v>
      </c>
      <c r="I37">
        <f t="shared" ref="I37" si="105">I34/I36*100</f>
        <v>16.642019600512803</v>
      </c>
      <c r="J37">
        <f t="shared" ref="J37" si="106">J34/J36*100</f>
        <v>16.539502605646316</v>
      </c>
      <c r="K37">
        <f t="shared" ref="K37" si="107">K34/K36*100</f>
        <v>16.436322288985082</v>
      </c>
      <c r="L37">
        <f t="shared" ref="L37" si="108">L34/L36*100</f>
        <v>16.561609867871407</v>
      </c>
      <c r="M37">
        <f t="shared" ref="M37" si="109">M34/M36*100</f>
        <v>16.80139396672406</v>
      </c>
      <c r="N37">
        <f t="shared" ref="N37" si="110">N34/N36*100</f>
        <v>17.106231887964761</v>
      </c>
      <c r="O37">
        <f t="shared" ref="O37" si="111">O34/O36*100</f>
        <v>17.36085048429544</v>
      </c>
      <c r="P37">
        <f t="shared" ref="P37" si="112">P34/P36*100</f>
        <v>17.681256311808642</v>
      </c>
    </row>
    <row r="38" spans="1:17" x14ac:dyDescent="0.25">
      <c r="A38" t="s">
        <v>20</v>
      </c>
      <c r="B38" s="1">
        <v>7049353</v>
      </c>
      <c r="C38" s="1">
        <v>9430789</v>
      </c>
      <c r="D38" s="1">
        <v>9561436</v>
      </c>
      <c r="E38" s="1">
        <v>9696272</v>
      </c>
      <c r="F38" s="1">
        <v>9817578</v>
      </c>
      <c r="G38" s="1">
        <v>9921293</v>
      </c>
      <c r="H38" s="1">
        <v>10066943</v>
      </c>
      <c r="I38" s="1">
        <v>10162835</v>
      </c>
      <c r="J38" s="1">
        <v>10208292</v>
      </c>
      <c r="K38" s="1">
        <v>10300917</v>
      </c>
      <c r="L38" s="1">
        <v>10421424</v>
      </c>
      <c r="M38" s="1">
        <v>10539866</v>
      </c>
      <c r="N38" s="1">
        <v>10667223</v>
      </c>
      <c r="O38" s="1">
        <v>10972712</v>
      </c>
      <c r="P38" s="1">
        <v>11287098</v>
      </c>
      <c r="Q38" s="3" t="s">
        <v>5</v>
      </c>
    </row>
    <row r="40" spans="1:17" x14ac:dyDescent="0.25">
      <c r="A40" t="s">
        <v>20</v>
      </c>
      <c r="B40" s="1">
        <v>52600000</v>
      </c>
      <c r="C40" s="1">
        <v>58858198</v>
      </c>
      <c r="D40" s="1">
        <v>59266572</v>
      </c>
      <c r="E40" s="1">
        <v>59685899</v>
      </c>
      <c r="F40" s="1">
        <v>60101841</v>
      </c>
      <c r="G40" s="1">
        <v>60505421</v>
      </c>
      <c r="H40" s="1">
        <v>60963264</v>
      </c>
      <c r="I40" s="1">
        <v>61399733</v>
      </c>
      <c r="J40" s="1">
        <v>61795238</v>
      </c>
      <c r="K40" s="1">
        <v>62134866</v>
      </c>
      <c r="L40" s="1">
        <v>62465709</v>
      </c>
      <c r="M40" s="1">
        <v>62765235</v>
      </c>
      <c r="N40" s="1">
        <v>63070344</v>
      </c>
      <c r="O40" s="1">
        <v>63375971</v>
      </c>
      <c r="P40" s="1">
        <v>63652034</v>
      </c>
      <c r="Q40" t="s">
        <v>4</v>
      </c>
    </row>
    <row r="41" spans="1:17" x14ac:dyDescent="0.25">
      <c r="B41">
        <f>B38/B40*100</f>
        <v>13.401811787072242</v>
      </c>
      <c r="C41">
        <f t="shared" ref="C41" si="113">C38/C40*100</f>
        <v>16.02289794872755</v>
      </c>
      <c r="D41">
        <f t="shared" ref="D41" si="114">D38/D40*100</f>
        <v>16.132932405808791</v>
      </c>
      <c r="E41">
        <f t="shared" ref="E41" si="115">E38/E40*100</f>
        <v>16.245498790258651</v>
      </c>
      <c r="F41">
        <f t="shared" ref="F41" si="116">F38/F40*100</f>
        <v>16.334903950779143</v>
      </c>
      <c r="G41">
        <f t="shared" ref="G41" si="117">G38/G40*100</f>
        <v>16.39736214710414</v>
      </c>
      <c r="H41">
        <f t="shared" ref="H41" si="118">H38/H40*100</f>
        <v>16.513129940024211</v>
      </c>
      <c r="I41">
        <f t="shared" ref="I41" si="119">I38/I40*100</f>
        <v>16.551920510794403</v>
      </c>
      <c r="J41">
        <f t="shared" ref="J41" si="120">J38/J40*100</f>
        <v>16.519544758448863</v>
      </c>
      <c r="K41">
        <f t="shared" ref="K41" si="121">K38/K40*100</f>
        <v>16.578320133497996</v>
      </c>
      <c r="L41">
        <f t="shared" ref="L41" si="122">L38/L40*100</f>
        <v>16.68343186499332</v>
      </c>
      <c r="M41">
        <f t="shared" ref="M41" si="123">M38/M40*100</f>
        <v>16.792522166132255</v>
      </c>
      <c r="N41">
        <f t="shared" ref="N41" si="124">N38/N40*100</f>
        <v>16.913215187156741</v>
      </c>
      <c r="O41">
        <f t="shared" ref="O41" si="125">O38/O40*100</f>
        <v>17.313678712709585</v>
      </c>
      <c r="P41">
        <f t="shared" ref="P41" si="126">P38/P40*100</f>
        <v>17.732501682507113</v>
      </c>
    </row>
    <row r="42" spans="1:17" x14ac:dyDescent="0.25">
      <c r="A42" t="s">
        <v>19</v>
      </c>
      <c r="B42" s="1">
        <v>6598504</v>
      </c>
      <c r="C42" s="1">
        <v>10310206</v>
      </c>
      <c r="D42" s="1">
        <v>10497494</v>
      </c>
      <c r="E42" s="1">
        <v>10661923</v>
      </c>
      <c r="F42" s="1">
        <v>10847170</v>
      </c>
      <c r="G42" s="1">
        <v>11044744</v>
      </c>
      <c r="H42" s="1">
        <v>11298725</v>
      </c>
      <c r="I42" s="1">
        <v>11528302</v>
      </c>
      <c r="J42" s="1">
        <v>11705165</v>
      </c>
      <c r="K42" s="1">
        <v>11850652</v>
      </c>
      <c r="L42" s="1">
        <v>11982558</v>
      </c>
      <c r="M42" s="1">
        <v>12092424</v>
      </c>
      <c r="N42" s="1">
        <v>12180657</v>
      </c>
      <c r="O42" s="1">
        <v>12370822</v>
      </c>
      <c r="P42" s="1">
        <v>12639829</v>
      </c>
      <c r="Q42" s="3" t="s">
        <v>5</v>
      </c>
    </row>
    <row r="44" spans="1:17" x14ac:dyDescent="0.25">
      <c r="A44" t="s">
        <v>19</v>
      </c>
      <c r="B44" s="1">
        <v>55293036</v>
      </c>
      <c r="C44" s="1">
        <v>56923524</v>
      </c>
      <c r="D44" s="1">
        <v>56960692</v>
      </c>
      <c r="E44" s="1">
        <v>56987507</v>
      </c>
      <c r="F44" s="1">
        <v>57130506</v>
      </c>
      <c r="G44" s="1">
        <v>57495900</v>
      </c>
      <c r="H44" s="1">
        <v>57874753</v>
      </c>
      <c r="I44" s="1">
        <v>58064214</v>
      </c>
      <c r="J44" s="1">
        <v>58223744</v>
      </c>
      <c r="K44" s="1">
        <v>58652875</v>
      </c>
      <c r="L44" s="1">
        <v>59000586</v>
      </c>
      <c r="M44" s="1">
        <v>59190143</v>
      </c>
      <c r="N44" s="1">
        <v>59364690</v>
      </c>
      <c r="O44" s="1">
        <v>59394207</v>
      </c>
      <c r="P44" s="1">
        <v>59685227</v>
      </c>
      <c r="Q44" t="s">
        <v>4</v>
      </c>
    </row>
    <row r="45" spans="1:17" x14ac:dyDescent="0.25">
      <c r="B45">
        <f>B42/B44*100</f>
        <v>11.933698124299053</v>
      </c>
      <c r="C45">
        <f t="shared" ref="C45" si="127">C42/C44*100</f>
        <v>18.112381798428363</v>
      </c>
      <c r="D45">
        <f t="shared" ref="D45" si="128">D42/D44*100</f>
        <v>18.429365289312145</v>
      </c>
      <c r="E45">
        <f t="shared" ref="E45" si="129">E42/E44*100</f>
        <v>18.709228673575772</v>
      </c>
      <c r="F45">
        <f t="shared" ref="F45" si="130">F42/F44*100</f>
        <v>18.986651369760317</v>
      </c>
      <c r="G45">
        <f t="shared" ref="G45" si="131">G42/G44*100</f>
        <v>19.209620164220407</v>
      </c>
      <c r="H45">
        <f t="shared" ref="H45" si="132">H42/H44*100</f>
        <v>19.522718308620686</v>
      </c>
      <c r="I45">
        <f t="shared" ref="I45" si="133">I42/I44*100</f>
        <v>19.854401197956456</v>
      </c>
      <c r="J45">
        <f t="shared" ref="J45" si="134">J42/J44*100</f>
        <v>20.103765570280054</v>
      </c>
      <c r="K45">
        <f t="shared" ref="K45" si="135">K42/K44*100</f>
        <v>20.204724832329191</v>
      </c>
      <c r="L45">
        <f t="shared" ref="L45" si="136">L42/L44*100</f>
        <v>20.309218623692992</v>
      </c>
      <c r="M45">
        <f t="shared" ref="M45" si="137">M42/M44*100</f>
        <v>20.429793521532797</v>
      </c>
      <c r="N45">
        <f t="shared" ref="N45" si="138">N42/N44*100</f>
        <v>20.518353586955477</v>
      </c>
      <c r="O45">
        <f t="shared" ref="O45" si="139">O42/O44*100</f>
        <v>20.828330951535392</v>
      </c>
      <c r="P45">
        <f t="shared" ref="P45" si="140">P42/P44*100</f>
        <v>21.177483332684652</v>
      </c>
    </row>
    <row r="46" spans="1:17" x14ac:dyDescent="0.25">
      <c r="A46" t="s">
        <v>18</v>
      </c>
      <c r="B46" s="1">
        <v>311343</v>
      </c>
      <c r="C46" s="1">
        <v>353316</v>
      </c>
      <c r="D46" s="1">
        <v>355122</v>
      </c>
      <c r="E46" s="1">
        <v>357934</v>
      </c>
      <c r="F46" s="1">
        <v>364187</v>
      </c>
      <c r="G46" s="1">
        <v>369750</v>
      </c>
      <c r="H46" s="1">
        <v>374339</v>
      </c>
      <c r="I46" s="1">
        <v>378740</v>
      </c>
      <c r="J46" s="1">
        <v>384218</v>
      </c>
      <c r="K46" s="1">
        <v>385675</v>
      </c>
      <c r="L46" s="1">
        <v>385471</v>
      </c>
      <c r="M46" s="1">
        <v>384177</v>
      </c>
      <c r="N46" s="1">
        <v>381140</v>
      </c>
      <c r="O46" s="1">
        <v>379546</v>
      </c>
      <c r="P46" s="1">
        <v>379784</v>
      </c>
      <c r="Q46" s="3" t="s">
        <v>5</v>
      </c>
    </row>
    <row r="48" spans="1:17" x14ac:dyDescent="0.25">
      <c r="A48" t="s">
        <v>18</v>
      </c>
      <c r="B48" s="1">
        <v>2447730</v>
      </c>
      <c r="C48" s="1">
        <v>2381715</v>
      </c>
      <c r="D48" s="1">
        <v>2353384</v>
      </c>
      <c r="E48" s="1">
        <v>2320956</v>
      </c>
      <c r="F48" s="1">
        <v>2299390</v>
      </c>
      <c r="G48" s="1">
        <v>2276520</v>
      </c>
      <c r="H48" s="1">
        <v>2249724</v>
      </c>
      <c r="I48" s="1">
        <v>2227874</v>
      </c>
      <c r="J48" s="1">
        <v>2208840</v>
      </c>
      <c r="K48" s="1">
        <v>2191810</v>
      </c>
      <c r="L48" s="1">
        <v>2162834</v>
      </c>
      <c r="M48" s="1">
        <v>2120504</v>
      </c>
      <c r="N48" s="1">
        <v>2074605</v>
      </c>
      <c r="O48" s="1">
        <v>2044813</v>
      </c>
      <c r="P48" s="1">
        <v>2023825</v>
      </c>
      <c r="Q48" t="s">
        <v>4</v>
      </c>
    </row>
    <row r="49" spans="1:17" x14ac:dyDescent="0.25">
      <c r="B49">
        <f>B46/B48*100</f>
        <v>12.719662707896703</v>
      </c>
      <c r="C49">
        <f t="shared" ref="C49" si="141">C46/C48*100</f>
        <v>14.834520503082862</v>
      </c>
      <c r="D49">
        <f t="shared" ref="D49" si="142">D46/D48*100</f>
        <v>15.089845091153844</v>
      </c>
      <c r="E49">
        <f t="shared" ref="E49" si="143">E46/E48*100</f>
        <v>15.421834795661788</v>
      </c>
      <c r="F49">
        <f t="shared" ref="F49" si="144">F46/F48*100</f>
        <v>15.83841801521273</v>
      </c>
      <c r="G49">
        <f t="shared" ref="G49" si="145">G46/G48*100</f>
        <v>16.241895524748301</v>
      </c>
      <c r="H49">
        <f t="shared" ref="H49" si="146">H46/H48*100</f>
        <v>16.639329980033107</v>
      </c>
      <c r="I49">
        <f t="shared" ref="I49" si="147">I46/I48*100</f>
        <v>17.00006373789541</v>
      </c>
      <c r="J49">
        <f t="shared" ref="J49" si="148">J46/J48*100</f>
        <v>17.394560040564279</v>
      </c>
      <c r="K49">
        <f t="shared" ref="K49" si="149">K46/K48*100</f>
        <v>17.596187625752233</v>
      </c>
      <c r="L49">
        <f t="shared" ref="L49" si="150">L46/L48*100</f>
        <v>17.822495854975461</v>
      </c>
      <c r="M49">
        <f t="shared" ref="M49" si="151">M46/M48*100</f>
        <v>18.117249484084915</v>
      </c>
      <c r="N49">
        <f t="shared" ref="N49" si="152">N46/N48*100</f>
        <v>18.371690032560416</v>
      </c>
      <c r="O49">
        <f t="shared" ref="O49" si="153">O46/O48*100</f>
        <v>18.561403903437625</v>
      </c>
      <c r="P49">
        <f t="shared" ref="P49" si="154">P46/P48*100</f>
        <v>18.765654144997715</v>
      </c>
    </row>
    <row r="50" spans="1:17" x14ac:dyDescent="0.25">
      <c r="A50" t="s">
        <v>17</v>
      </c>
      <c r="B50" s="1">
        <v>365969</v>
      </c>
      <c r="C50" s="1">
        <v>482622</v>
      </c>
      <c r="D50" s="1">
        <v>484670</v>
      </c>
      <c r="E50" s="1">
        <v>500399</v>
      </c>
      <c r="F50" s="1">
        <v>512193</v>
      </c>
      <c r="G50" s="1">
        <v>524142</v>
      </c>
      <c r="H50" s="1">
        <v>531122</v>
      </c>
      <c r="I50" s="1">
        <v>535939</v>
      </c>
      <c r="J50" s="1">
        <v>541075</v>
      </c>
      <c r="K50" s="1">
        <v>545937</v>
      </c>
      <c r="L50" s="1">
        <v>547749</v>
      </c>
      <c r="M50" s="1">
        <v>544896</v>
      </c>
      <c r="N50" s="1">
        <v>545307</v>
      </c>
      <c r="O50" s="1">
        <v>543333</v>
      </c>
      <c r="P50" s="1">
        <v>542198</v>
      </c>
      <c r="Q50" s="3" t="s">
        <v>5</v>
      </c>
    </row>
    <row r="52" spans="1:17" x14ac:dyDescent="0.25">
      <c r="A52" t="s">
        <v>17</v>
      </c>
      <c r="B52" s="1">
        <v>3288510</v>
      </c>
      <c r="C52" s="1">
        <v>3512074</v>
      </c>
      <c r="D52" s="1">
        <v>3486998</v>
      </c>
      <c r="E52" s="1">
        <v>3454637</v>
      </c>
      <c r="F52" s="1">
        <v>3431497</v>
      </c>
      <c r="G52" s="1">
        <v>3398929</v>
      </c>
      <c r="H52" s="1">
        <v>3355220</v>
      </c>
      <c r="I52" s="1">
        <v>3289835</v>
      </c>
      <c r="J52" s="1">
        <v>3249983</v>
      </c>
      <c r="K52" s="1">
        <v>3212605</v>
      </c>
      <c r="L52" s="1">
        <v>3183856</v>
      </c>
      <c r="M52" s="1">
        <v>3141976</v>
      </c>
      <c r="N52" s="1">
        <v>3052588</v>
      </c>
      <c r="O52" s="1">
        <v>3003641</v>
      </c>
      <c r="P52" s="1">
        <v>2971905</v>
      </c>
      <c r="Q52" t="s">
        <v>4</v>
      </c>
    </row>
    <row r="53" spans="1:17" x14ac:dyDescent="0.25">
      <c r="B53">
        <f>B50/B52*100</f>
        <v>11.128717869186957</v>
      </c>
      <c r="C53">
        <f t="shared" ref="C53" si="155">C50/C52*100</f>
        <v>13.741794734393409</v>
      </c>
      <c r="D53">
        <f t="shared" ref="D53" si="156">D50/D52*100</f>
        <v>13.899348379322271</v>
      </c>
      <c r="E53">
        <f t="shared" ref="E53" si="157">E50/E52*100</f>
        <v>14.484850361991722</v>
      </c>
      <c r="F53">
        <f t="shared" ref="F53" si="158">F50/F52*100</f>
        <v>14.926226075674846</v>
      </c>
      <c r="G53">
        <f t="shared" ref="G53" si="159">G50/G52*100</f>
        <v>15.420798728069931</v>
      </c>
      <c r="H53">
        <f t="shared" ref="H53" si="160">H50/H52*100</f>
        <v>15.829722045052188</v>
      </c>
      <c r="I53">
        <f t="shared" ref="I53" si="161">I50/I52*100</f>
        <v>16.290756223336427</v>
      </c>
      <c r="J53">
        <f t="shared" ref="J53" si="162">J50/J52*100</f>
        <v>16.648548623177415</v>
      </c>
      <c r="K53">
        <f t="shared" ref="K53" si="163">K50/K52*100</f>
        <v>16.993592427329222</v>
      </c>
      <c r="L53">
        <f t="shared" ref="L53" si="164">L50/L52*100</f>
        <v>17.203950178651294</v>
      </c>
      <c r="M53">
        <f t="shared" ref="M53" si="165">M50/M52*100</f>
        <v>17.342462195764703</v>
      </c>
      <c r="N53">
        <f t="shared" ref="N53" si="166">N50/N52*100</f>
        <v>17.863760192990341</v>
      </c>
      <c r="O53">
        <f t="shared" ref="O53" si="167">O50/O52*100</f>
        <v>18.089145806705929</v>
      </c>
      <c r="P53">
        <f t="shared" ref="P53" si="168">P50/P52*100</f>
        <v>18.244122877413645</v>
      </c>
    </row>
    <row r="54" spans="1:17" x14ac:dyDescent="0.25">
      <c r="A54" t="s">
        <v>16</v>
      </c>
      <c r="B54" s="1">
        <v>46422</v>
      </c>
      <c r="C54" s="1">
        <v>61904</v>
      </c>
      <c r="D54" s="1">
        <v>60938</v>
      </c>
      <c r="E54" s="1">
        <v>61922</v>
      </c>
      <c r="F54" s="1">
        <v>62889</v>
      </c>
      <c r="G54" s="1">
        <v>63638</v>
      </c>
      <c r="H54" s="1">
        <v>64955</v>
      </c>
      <c r="I54" s="1">
        <v>66000</v>
      </c>
      <c r="J54" s="1">
        <v>66829</v>
      </c>
      <c r="K54" s="1">
        <v>67693</v>
      </c>
      <c r="L54" s="1">
        <v>68892</v>
      </c>
      <c r="M54" s="1">
        <v>70046</v>
      </c>
      <c r="N54" s="1">
        <v>71084</v>
      </c>
      <c r="O54" s="1">
        <v>73261</v>
      </c>
      <c r="P54" s="1">
        <v>75057</v>
      </c>
      <c r="Q54" s="3" t="s">
        <v>5</v>
      </c>
    </row>
    <row r="56" spans="1:17" x14ac:dyDescent="0.25">
      <c r="A56" t="s">
        <v>16</v>
      </c>
      <c r="B56" s="1">
        <v>357400</v>
      </c>
      <c r="C56" s="1">
        <v>433600</v>
      </c>
      <c r="D56" s="1">
        <v>439000</v>
      </c>
      <c r="E56" s="1">
        <v>444050</v>
      </c>
      <c r="F56" s="1">
        <v>448300</v>
      </c>
      <c r="G56" s="1">
        <v>454960</v>
      </c>
      <c r="H56" s="1">
        <v>461230</v>
      </c>
      <c r="I56" s="1">
        <v>469086</v>
      </c>
      <c r="J56" s="1">
        <v>476187</v>
      </c>
      <c r="K56" s="1">
        <v>483799</v>
      </c>
      <c r="L56" s="1">
        <v>493500</v>
      </c>
      <c r="M56" s="1">
        <v>502066</v>
      </c>
      <c r="N56" s="1">
        <v>511840</v>
      </c>
      <c r="O56" s="1">
        <v>524853</v>
      </c>
      <c r="P56" s="1">
        <v>537039</v>
      </c>
      <c r="Q56" t="s">
        <v>4</v>
      </c>
    </row>
    <row r="57" spans="1:17" x14ac:dyDescent="0.25">
      <c r="B57">
        <f>B54/B56*100</f>
        <v>12.988808058198098</v>
      </c>
      <c r="C57">
        <f t="shared" ref="C57" si="169">C54/C56*100</f>
        <v>14.276752767527675</v>
      </c>
      <c r="D57">
        <f t="shared" ref="D57" si="170">D54/D56*100</f>
        <v>13.881093394077448</v>
      </c>
      <c r="E57">
        <f t="shared" ref="E57" si="171">E54/E56*100</f>
        <v>13.944826033104379</v>
      </c>
      <c r="F57">
        <f t="shared" ref="F57" si="172">F54/F56*100</f>
        <v>14.028329243809948</v>
      </c>
      <c r="G57">
        <f t="shared" ref="G57" si="173">G54/G56*100</f>
        <v>13.987603305785123</v>
      </c>
      <c r="H57">
        <f t="shared" ref="H57" si="174">H54/H56*100</f>
        <v>14.082995468638208</v>
      </c>
      <c r="I57">
        <f t="shared" ref="I57" si="175">I54/I56*100</f>
        <v>14.06991468515368</v>
      </c>
      <c r="J57">
        <f t="shared" ref="J57" si="176">J54/J56*100</f>
        <v>14.034192449604882</v>
      </c>
      <c r="K57">
        <f t="shared" ref="K57" si="177">K54/K56*100</f>
        <v>13.991967738668333</v>
      </c>
      <c r="L57">
        <f t="shared" ref="L57" si="178">L54/L56*100</f>
        <v>13.959878419452886</v>
      </c>
      <c r="M57">
        <f t="shared" ref="M57" si="179">M54/M56*100</f>
        <v>13.951552186365937</v>
      </c>
      <c r="N57">
        <f t="shared" ref="N57" si="180">N54/N56*100</f>
        <v>13.887933729290403</v>
      </c>
      <c r="O57">
        <f t="shared" ref="O57" si="181">O54/O56*100</f>
        <v>13.958384538146873</v>
      </c>
      <c r="P57">
        <f t="shared" ref="P57" si="182">P54/P56*100</f>
        <v>13.976079949500875</v>
      </c>
    </row>
    <row r="58" spans="1:17" x14ac:dyDescent="0.25">
      <c r="A58" t="s">
        <v>15</v>
      </c>
      <c r="B58" s="1">
        <v>1317606</v>
      </c>
      <c r="C58" s="1">
        <v>1531074</v>
      </c>
      <c r="D58" s="1">
        <v>1544980</v>
      </c>
      <c r="E58" s="1">
        <v>1551915</v>
      </c>
      <c r="F58" s="1">
        <v>1559245</v>
      </c>
      <c r="G58" s="1">
        <v>1567090</v>
      </c>
      <c r="H58" s="1">
        <v>1577599</v>
      </c>
      <c r="I58" s="1">
        <v>1590712</v>
      </c>
      <c r="J58" s="1">
        <v>1605118</v>
      </c>
      <c r="K58" s="1">
        <v>1623895</v>
      </c>
      <c r="L58" s="1">
        <v>1640278</v>
      </c>
      <c r="M58" s="1">
        <v>1663483</v>
      </c>
      <c r="N58" s="1">
        <v>1671135</v>
      </c>
      <c r="O58" s="1">
        <v>1675914</v>
      </c>
      <c r="P58" s="1">
        <v>1701675</v>
      </c>
      <c r="Q58" s="3" t="s">
        <v>5</v>
      </c>
    </row>
    <row r="60" spans="1:17" x14ac:dyDescent="0.25">
      <c r="A60" t="s">
        <v>15</v>
      </c>
      <c r="B60" s="1">
        <v>10508956</v>
      </c>
      <c r="C60" s="1">
        <v>10221644</v>
      </c>
      <c r="D60" s="1">
        <v>10200298</v>
      </c>
      <c r="E60" s="1">
        <v>10174853</v>
      </c>
      <c r="F60" s="1">
        <v>10142362</v>
      </c>
      <c r="G60" s="1">
        <v>10116742</v>
      </c>
      <c r="H60" s="1">
        <v>10097549</v>
      </c>
      <c r="I60" s="1">
        <v>10076581</v>
      </c>
      <c r="J60" s="1">
        <v>10066158</v>
      </c>
      <c r="K60" s="1">
        <v>10045401</v>
      </c>
      <c r="L60" s="1">
        <v>10030975</v>
      </c>
      <c r="M60" s="1">
        <v>10014324</v>
      </c>
      <c r="N60" s="1">
        <v>9985722</v>
      </c>
      <c r="O60" s="1">
        <v>9931925</v>
      </c>
      <c r="P60" s="1">
        <v>9908798</v>
      </c>
      <c r="Q60" t="s">
        <v>4</v>
      </c>
    </row>
    <row r="61" spans="1:17" x14ac:dyDescent="0.25">
      <c r="B61">
        <f>B58/B60*100</f>
        <v>12.537934310506202</v>
      </c>
      <c r="C61">
        <f t="shared" ref="C61" si="183">C58/C60*100</f>
        <v>14.978745102059904</v>
      </c>
      <c r="D61">
        <f t="shared" ref="D61" si="184">D58/D60*100</f>
        <v>15.146420232036359</v>
      </c>
      <c r="E61">
        <f t="shared" ref="E61" si="185">E58/E60*100</f>
        <v>15.252456227131733</v>
      </c>
      <c r="F61">
        <f t="shared" ref="F61" si="186">F58/F60*100</f>
        <v>15.373588519124045</v>
      </c>
      <c r="G61">
        <f t="shared" ref="G61" si="187">G58/G60*100</f>
        <v>15.490065872985593</v>
      </c>
      <c r="H61">
        <f t="shared" ref="H61" si="188">H58/H60*100</f>
        <v>15.623583505264497</v>
      </c>
      <c r="I61">
        <f t="shared" ref="I61" si="189">I58/I60*100</f>
        <v>15.786227491249264</v>
      </c>
      <c r="J61">
        <f t="shared" ref="J61" si="190">J58/J60*100</f>
        <v>15.945686527074182</v>
      </c>
      <c r="K61">
        <f t="shared" ref="K61" si="191">K58/K60*100</f>
        <v>16.165556755773114</v>
      </c>
      <c r="L61">
        <f t="shared" ref="L61" si="192">L58/L60*100</f>
        <v>16.352129279556575</v>
      </c>
      <c r="M61">
        <f t="shared" ref="M61" si="193">M58/M60*100</f>
        <v>16.611036351530068</v>
      </c>
      <c r="N61">
        <f t="shared" ref="N61" si="194">N58/N60*100</f>
        <v>16.735244582214488</v>
      </c>
      <c r="O61">
        <f t="shared" ref="O61" si="195">O58/O60*100</f>
        <v>16.87400982186233</v>
      </c>
      <c r="P61">
        <f t="shared" ref="P61" si="196">P58/P60*100</f>
        <v>17.173374611128413</v>
      </c>
    </row>
    <row r="62" spans="1:17" x14ac:dyDescent="0.25">
      <c r="A62" t="s">
        <v>7</v>
      </c>
      <c r="B62" s="1">
        <v>1459421</v>
      </c>
      <c r="C62" s="1">
        <v>2152442</v>
      </c>
      <c r="D62" s="1">
        <v>2174501</v>
      </c>
      <c r="E62" s="1">
        <v>2198714</v>
      </c>
      <c r="F62" s="1">
        <v>2220456</v>
      </c>
      <c r="G62" s="1">
        <v>2251154</v>
      </c>
      <c r="H62" s="1">
        <v>2288670</v>
      </c>
      <c r="I62" s="1">
        <v>2330459</v>
      </c>
      <c r="J62" s="1">
        <v>2368352</v>
      </c>
      <c r="K62" s="1">
        <v>2414826</v>
      </c>
      <c r="L62" s="1">
        <v>2471815</v>
      </c>
      <c r="M62" s="1">
        <v>2538328</v>
      </c>
      <c r="N62" s="1">
        <v>2594946</v>
      </c>
      <c r="O62" s="1">
        <v>2716368</v>
      </c>
      <c r="P62" s="1">
        <v>2824345</v>
      </c>
      <c r="Q62" s="3" t="s">
        <v>5</v>
      </c>
    </row>
    <row r="64" spans="1:17" x14ac:dyDescent="0.25">
      <c r="A64" t="s">
        <v>7</v>
      </c>
      <c r="B64" s="1">
        <v>13599092</v>
      </c>
      <c r="C64" s="1">
        <v>15863950</v>
      </c>
      <c r="D64" s="1">
        <v>15987075</v>
      </c>
      <c r="E64" s="1">
        <v>16105285</v>
      </c>
      <c r="F64" s="1">
        <v>16192572</v>
      </c>
      <c r="G64" s="1">
        <v>16258032</v>
      </c>
      <c r="H64" s="1">
        <v>16305526</v>
      </c>
      <c r="I64" s="1">
        <v>16334210</v>
      </c>
      <c r="J64" s="1">
        <v>16357992</v>
      </c>
      <c r="K64" s="1">
        <v>16405399</v>
      </c>
      <c r="L64" s="1">
        <v>16485787</v>
      </c>
      <c r="M64" s="1">
        <v>16574989</v>
      </c>
      <c r="N64" s="1">
        <v>16655799</v>
      </c>
      <c r="O64" s="1">
        <v>16730348</v>
      </c>
      <c r="P64" s="1">
        <v>16779575</v>
      </c>
      <c r="Q64" t="s">
        <v>4</v>
      </c>
    </row>
    <row r="65" spans="1:17" x14ac:dyDescent="0.25">
      <c r="B65">
        <f>B62/B64*100</f>
        <v>10.73175326705636</v>
      </c>
      <c r="C65">
        <f t="shared" ref="C65" si="197">C62/C64*100</f>
        <v>13.568134039756806</v>
      </c>
      <c r="D65">
        <f t="shared" ref="D65" si="198">D62/D64*100</f>
        <v>13.60161880769309</v>
      </c>
      <c r="E65">
        <f t="shared" ref="E65" si="199">E62/E64*100</f>
        <v>13.652127236494108</v>
      </c>
      <c r="F65">
        <f t="shared" ref="F65" si="200">F62/F64*100</f>
        <v>13.712806094053494</v>
      </c>
      <c r="G65">
        <f t="shared" ref="G65" si="201">G62/G64*100</f>
        <v>13.846411422981575</v>
      </c>
      <c r="H65">
        <f t="shared" ref="H65" si="202">H62/H64*100</f>
        <v>14.036161728238636</v>
      </c>
      <c r="I65">
        <f t="shared" ref="I65" si="203">I62/I64*100</f>
        <v>14.267350548327713</v>
      </c>
      <c r="J65">
        <f t="shared" ref="J65" si="204">J62/J64*100</f>
        <v>14.478256255413255</v>
      </c>
      <c r="K65">
        <f t="shared" ref="K65" si="205">K62/K64*100</f>
        <v>14.719702946572649</v>
      </c>
      <c r="L65">
        <f t="shared" ref="L65" si="206">L62/L64*100</f>
        <v>14.993612376527732</v>
      </c>
      <c r="M65">
        <f t="shared" ref="M65" si="207">M62/M64*100</f>
        <v>15.3142062417055</v>
      </c>
      <c r="N65">
        <f t="shared" ref="N65" si="208">N62/N64*100</f>
        <v>15.579834987201755</v>
      </c>
      <c r="O65">
        <f t="shared" ref="O65" si="209">O62/O64*100</f>
        <v>16.236171536898098</v>
      </c>
      <c r="P65">
        <f t="shared" ref="P65" si="210">P62/P64*100</f>
        <v>16.832041335969475</v>
      </c>
    </row>
    <row r="66" spans="1:17" x14ac:dyDescent="0.25">
      <c r="A66" t="s">
        <v>14</v>
      </c>
      <c r="B66" s="1">
        <v>1120888</v>
      </c>
      <c r="C66" s="1">
        <v>1233667</v>
      </c>
      <c r="D66" s="1">
        <v>1238016</v>
      </c>
      <c r="E66" s="1">
        <v>1249218</v>
      </c>
      <c r="F66" s="1">
        <v>1250479</v>
      </c>
      <c r="G66" s="1">
        <v>1260899</v>
      </c>
      <c r="H66" s="1">
        <v>1307945</v>
      </c>
      <c r="I66" s="1">
        <v>1357587</v>
      </c>
      <c r="J66" s="1">
        <v>1398599</v>
      </c>
      <c r="K66" s="1">
        <v>1424026</v>
      </c>
      <c r="L66" s="1">
        <v>1449077</v>
      </c>
      <c r="M66" s="1">
        <v>1473385</v>
      </c>
      <c r="N66" s="1">
        <v>1477599</v>
      </c>
      <c r="O66" s="1">
        <v>1496357</v>
      </c>
      <c r="P66" s="1">
        <v>1527257</v>
      </c>
      <c r="Q66" s="3" t="s">
        <v>5</v>
      </c>
    </row>
    <row r="68" spans="1:17" x14ac:dyDescent="0.25">
      <c r="A68" t="s">
        <v>14</v>
      </c>
      <c r="B68" s="1">
        <v>7592316</v>
      </c>
      <c r="C68" s="1">
        <v>8002186</v>
      </c>
      <c r="D68" s="1">
        <v>8020946</v>
      </c>
      <c r="E68" s="1">
        <v>8063640</v>
      </c>
      <c r="F68" s="1">
        <v>8100273</v>
      </c>
      <c r="G68" s="1">
        <v>8142573</v>
      </c>
      <c r="H68" s="1">
        <v>8201359</v>
      </c>
      <c r="I68" s="1">
        <v>8254298</v>
      </c>
      <c r="J68" s="1">
        <v>8282984</v>
      </c>
      <c r="K68" s="1">
        <v>8307989</v>
      </c>
      <c r="L68" s="1">
        <v>8335003</v>
      </c>
      <c r="M68" s="1">
        <v>8351643</v>
      </c>
      <c r="N68" s="1">
        <v>8375164</v>
      </c>
      <c r="O68" s="1">
        <v>8408121</v>
      </c>
      <c r="P68" s="1">
        <v>8451860</v>
      </c>
      <c r="Q68" t="s">
        <v>4</v>
      </c>
    </row>
    <row r="69" spans="1:17" x14ac:dyDescent="0.25">
      <c r="B69">
        <f>B66/B68*100</f>
        <v>14.763452943739432</v>
      </c>
      <c r="C69">
        <f t="shared" ref="C69" si="211">C66/C68*100</f>
        <v>15.416624907244096</v>
      </c>
      <c r="D69">
        <f t="shared" ref="D69" si="212">D66/D68*100</f>
        <v>15.434787866668096</v>
      </c>
      <c r="E69">
        <f t="shared" ref="E69" si="213">E66/E68*100</f>
        <v>15.491986249386134</v>
      </c>
      <c r="F69">
        <f t="shared" ref="F69" si="214">F66/F68*100</f>
        <v>15.437492045021198</v>
      </c>
      <c r="G69">
        <f t="shared" ref="G69" si="215">G66/G68*100</f>
        <v>15.48526491564767</v>
      </c>
      <c r="H69">
        <f t="shared" ref="H69" si="216">H66/H68*100</f>
        <v>15.947905706846877</v>
      </c>
      <c r="I69">
        <f t="shared" ref="I69" si="217">I66/I68*100</f>
        <v>16.447031594933936</v>
      </c>
      <c r="J69">
        <f t="shared" ref="J69" si="218">J66/J68*100</f>
        <v>16.885207070302201</v>
      </c>
      <c r="K69">
        <f t="shared" ref="K69" si="219">K66/K68*100</f>
        <v>17.140441567748827</v>
      </c>
      <c r="L69">
        <f t="shared" ref="L69" si="220">L66/L68*100</f>
        <v>17.385440653110741</v>
      </c>
      <c r="M69">
        <f t="shared" ref="M69" si="221">M66/M68*100</f>
        <v>17.64185801524323</v>
      </c>
      <c r="N69">
        <f t="shared" ref="N69" si="222">N66/N68*100</f>
        <v>17.642627654813687</v>
      </c>
      <c r="O69">
        <f t="shared" ref="O69" si="223">O66/O68*100</f>
        <v>17.796568341487951</v>
      </c>
      <c r="P69">
        <f t="shared" ref="P69" si="224">P66/P68*100</f>
        <v>18.070069783455949</v>
      </c>
    </row>
    <row r="70" spans="1:17" x14ac:dyDescent="0.25">
      <c r="A70" t="s">
        <v>13</v>
      </c>
      <c r="B70" s="1">
        <v>3191015</v>
      </c>
      <c r="C70" s="1">
        <v>4644071</v>
      </c>
      <c r="D70" s="1">
        <v>4725775</v>
      </c>
      <c r="E70" s="1">
        <v>4810868</v>
      </c>
      <c r="F70" s="1">
        <v>4887675</v>
      </c>
      <c r="G70" s="1">
        <v>4951319</v>
      </c>
      <c r="H70" s="1">
        <v>5018273</v>
      </c>
      <c r="I70" s="1">
        <v>5075823</v>
      </c>
      <c r="J70" s="1">
        <v>5116510</v>
      </c>
      <c r="K70" s="1">
        <v>5131376</v>
      </c>
      <c r="L70" s="1">
        <v>5146287</v>
      </c>
      <c r="M70" s="1">
        <v>5159877</v>
      </c>
      <c r="N70" s="1">
        <v>5181526</v>
      </c>
      <c r="O70" s="1">
        <v>5315217</v>
      </c>
      <c r="P70" s="1">
        <v>5476620</v>
      </c>
      <c r="Q70" s="3" t="s">
        <v>5</v>
      </c>
    </row>
    <row r="72" spans="1:17" x14ac:dyDescent="0.25">
      <c r="A72" t="s">
        <v>13</v>
      </c>
      <c r="B72" s="1">
        <v>33845698</v>
      </c>
      <c r="C72" s="1">
        <v>38263303</v>
      </c>
      <c r="D72" s="1">
        <v>38253955</v>
      </c>
      <c r="E72" s="1">
        <v>38242197</v>
      </c>
      <c r="F72" s="1">
        <v>38218531</v>
      </c>
      <c r="G72" s="1">
        <v>38190608</v>
      </c>
      <c r="H72" s="1">
        <v>38173835</v>
      </c>
      <c r="I72" s="1">
        <v>38157055</v>
      </c>
      <c r="J72" s="1">
        <v>38125479</v>
      </c>
      <c r="K72" s="1">
        <v>38115641</v>
      </c>
      <c r="L72" s="1">
        <v>38135876</v>
      </c>
      <c r="M72" s="1">
        <v>38022869</v>
      </c>
      <c r="N72" s="1">
        <v>38062718</v>
      </c>
      <c r="O72" s="1">
        <v>38063792</v>
      </c>
      <c r="P72" s="1">
        <v>38062535</v>
      </c>
      <c r="Q72" t="s">
        <v>4</v>
      </c>
    </row>
    <row r="73" spans="1:17" x14ac:dyDescent="0.25">
      <c r="B73">
        <f>B70/B72*100</f>
        <v>9.4281258433494255</v>
      </c>
      <c r="C73">
        <f t="shared" ref="C73" si="225">C70/C72*100</f>
        <v>12.137140904955331</v>
      </c>
      <c r="D73">
        <f t="shared" ref="D73" si="226">D70/D72*100</f>
        <v>12.353689964867685</v>
      </c>
      <c r="E73">
        <f t="shared" ref="E73" si="227">E70/E72*100</f>
        <v>12.579998999534467</v>
      </c>
      <c r="F73">
        <f t="shared" ref="F73" si="228">F70/F72*100</f>
        <v>12.788756846776764</v>
      </c>
      <c r="G73">
        <f t="shared" ref="G73" si="229">G70/G72*100</f>
        <v>12.964755627875837</v>
      </c>
      <c r="H73">
        <f t="shared" ref="H73" si="230">H70/H72*100</f>
        <v>13.145844529374637</v>
      </c>
      <c r="I73">
        <f t="shared" ref="I73" si="231">I70/I72*100</f>
        <v>13.302449573217851</v>
      </c>
      <c r="J73">
        <f t="shared" ref="J73" si="232">J70/J72*100</f>
        <v>13.420185488030196</v>
      </c>
      <c r="K73">
        <f t="shared" ref="K73" si="233">K70/K72*100</f>
        <v>13.462651723474886</v>
      </c>
      <c r="L73">
        <f t="shared" ref="L73" si="234">L70/L72*100</f>
        <v>13.494608069315097</v>
      </c>
      <c r="M73">
        <f t="shared" ref="M73" si="235">M70/M72*100</f>
        <v>13.570456769056538</v>
      </c>
      <c r="N73">
        <f t="shared" ref="N73" si="236">N70/N72*100</f>
        <v>13.613126629580158</v>
      </c>
      <c r="O73">
        <f t="shared" ref="O73" si="237">O70/O72*100</f>
        <v>13.963971324769744</v>
      </c>
      <c r="P73">
        <f t="shared" ref="P73" si="238">P70/P72*100</f>
        <v>14.388479380051802</v>
      </c>
    </row>
    <row r="74" spans="1:17" x14ac:dyDescent="0.25">
      <c r="A74" t="s">
        <v>12</v>
      </c>
      <c r="B74" s="1">
        <v>869890</v>
      </c>
      <c r="C74" s="1">
        <v>1642876</v>
      </c>
      <c r="D74" s="1">
        <v>1688130</v>
      </c>
      <c r="E74" s="1">
        <v>1722417</v>
      </c>
      <c r="F74" s="1">
        <v>1749232</v>
      </c>
      <c r="G74" s="1">
        <v>1773934</v>
      </c>
      <c r="H74" s="1">
        <v>1803439</v>
      </c>
      <c r="I74" s="1">
        <v>1824636</v>
      </c>
      <c r="J74" s="1">
        <v>1847679</v>
      </c>
      <c r="K74" s="1">
        <v>1870360</v>
      </c>
      <c r="L74" s="1">
        <v>1898303</v>
      </c>
      <c r="M74" s="1">
        <v>1930396</v>
      </c>
      <c r="N74" s="1">
        <v>1976422</v>
      </c>
      <c r="O74" s="1">
        <v>2007646</v>
      </c>
      <c r="P74" s="1">
        <v>2032606</v>
      </c>
      <c r="Q74" s="3" t="s">
        <v>5</v>
      </c>
    </row>
    <row r="76" spans="1:17" x14ac:dyDescent="0.25">
      <c r="A76" t="s">
        <v>12</v>
      </c>
      <c r="B76" s="1">
        <v>8879130</v>
      </c>
      <c r="C76" s="1">
        <v>10249022</v>
      </c>
      <c r="D76" s="1">
        <v>10330774</v>
      </c>
      <c r="E76" s="1">
        <v>10394669</v>
      </c>
      <c r="F76" s="1">
        <v>10444592</v>
      </c>
      <c r="G76" s="1">
        <v>10473050</v>
      </c>
      <c r="H76" s="1">
        <v>10494672</v>
      </c>
      <c r="I76" s="1">
        <v>10511988</v>
      </c>
      <c r="J76" s="1">
        <v>10532588</v>
      </c>
      <c r="K76" s="1">
        <v>10553339</v>
      </c>
      <c r="L76" s="1">
        <v>10563014</v>
      </c>
      <c r="M76" s="1">
        <v>10573479</v>
      </c>
      <c r="N76" s="1">
        <v>10572721</v>
      </c>
      <c r="O76" s="1">
        <v>10542398</v>
      </c>
      <c r="P76" s="1">
        <v>10487289</v>
      </c>
      <c r="Q76" t="s">
        <v>4</v>
      </c>
    </row>
    <row r="77" spans="1:17" x14ac:dyDescent="0.25">
      <c r="B77">
        <f>B74/B76*100</f>
        <v>9.7970184015776329</v>
      </c>
      <c r="C77">
        <f t="shared" ref="C77" si="239">C74/C76*100</f>
        <v>16.029587993859316</v>
      </c>
      <c r="D77">
        <f t="shared" ref="D77" si="240">D74/D76*100</f>
        <v>16.340789179978191</v>
      </c>
      <c r="E77">
        <f t="shared" ref="E77" si="241">E74/E76*100</f>
        <v>16.570195741682586</v>
      </c>
      <c r="F77">
        <f t="shared" ref="F77" si="242">F74/F76*100</f>
        <v>16.747729351227889</v>
      </c>
      <c r="G77">
        <f t="shared" ref="G77" si="243">G74/G76*100</f>
        <v>16.938083939253609</v>
      </c>
      <c r="H77">
        <f t="shared" ref="H77" si="244">H74/H76*100</f>
        <v>17.184329343499254</v>
      </c>
      <c r="I77">
        <f t="shared" ref="I77" si="245">I74/I76*100</f>
        <v>17.357668216516227</v>
      </c>
      <c r="J77">
        <f t="shared" ref="J77" si="246">J74/J76*100</f>
        <v>17.542497627363758</v>
      </c>
      <c r="K77">
        <f t="shared" ref="K77" si="247">K74/K76*100</f>
        <v>17.722921626984597</v>
      </c>
      <c r="L77">
        <f t="shared" ref="L77" si="248">L74/L76*100</f>
        <v>17.971224879565622</v>
      </c>
      <c r="M77">
        <f t="shared" ref="M77" si="249">M74/M76*100</f>
        <v>18.25696159230089</v>
      </c>
      <c r="N77">
        <f t="shared" ref="N77" si="250">N74/N76*100</f>
        <v>18.693598365075555</v>
      </c>
      <c r="O77">
        <f t="shared" ref="O77" si="251">O74/O76*100</f>
        <v>19.04354208596564</v>
      </c>
      <c r="P77">
        <f t="shared" ref="P77" si="252">P74/P76*100</f>
        <v>19.381615210565858</v>
      </c>
    </row>
    <row r="78" spans="1:17" x14ac:dyDescent="0.25">
      <c r="A78" t="s">
        <v>11</v>
      </c>
      <c r="B78" s="1">
        <v>2010090</v>
      </c>
      <c r="C78" s="1">
        <v>2961411</v>
      </c>
      <c r="D78" s="1">
        <v>3017061</v>
      </c>
      <c r="E78" s="1">
        <v>3043261</v>
      </c>
      <c r="F78" s="1">
        <v>3053118</v>
      </c>
      <c r="G78" s="1">
        <v>3042148</v>
      </c>
      <c r="H78" s="1">
        <v>3026156</v>
      </c>
      <c r="I78" s="1">
        <v>3132931</v>
      </c>
      <c r="J78" s="1">
        <v>3110437</v>
      </c>
      <c r="K78" s="1">
        <v>3187018</v>
      </c>
      <c r="L78" s="1">
        <v>3299478</v>
      </c>
      <c r="M78" s="1">
        <v>3274699</v>
      </c>
      <c r="N78" s="1">
        <v>3256361</v>
      </c>
      <c r="O78" s="1">
        <v>3242349</v>
      </c>
      <c r="P78" s="1">
        <v>3258198</v>
      </c>
      <c r="Q78" s="3" t="s">
        <v>5</v>
      </c>
    </row>
    <row r="80" spans="1:17" x14ac:dyDescent="0.25">
      <c r="A80" t="s">
        <v>11</v>
      </c>
      <c r="B80" s="1">
        <v>21141468</v>
      </c>
      <c r="C80" s="1">
        <v>22455485</v>
      </c>
      <c r="D80" s="1">
        <v>22430457</v>
      </c>
      <c r="E80" s="1">
        <v>21833483</v>
      </c>
      <c r="F80" s="1">
        <v>21627509</v>
      </c>
      <c r="G80" s="1">
        <v>21521142</v>
      </c>
      <c r="H80" s="1">
        <v>21382354</v>
      </c>
      <c r="I80" s="1">
        <v>21257016</v>
      </c>
      <c r="J80" s="1">
        <v>21130503</v>
      </c>
      <c r="K80" s="1">
        <v>20635460</v>
      </c>
      <c r="L80" s="1">
        <v>20440290</v>
      </c>
      <c r="M80" s="1">
        <v>20294683</v>
      </c>
      <c r="N80" s="1">
        <v>20199059</v>
      </c>
      <c r="O80" s="1">
        <v>20095996</v>
      </c>
      <c r="P80" s="1">
        <v>20020074</v>
      </c>
      <c r="Q80" t="s">
        <v>4</v>
      </c>
    </row>
    <row r="81" spans="1:17" x14ac:dyDescent="0.25">
      <c r="B81">
        <f>B78/B80*100</f>
        <v>9.5078071210570609</v>
      </c>
      <c r="C81">
        <f t="shared" ref="C81" si="253">C78/C80*100</f>
        <v>13.187918230223039</v>
      </c>
      <c r="D81">
        <f t="shared" ref="D81" si="254">D78/D80*100</f>
        <v>13.450733527185827</v>
      </c>
      <c r="E81">
        <f t="shared" ref="E81" si="255">E78/E80*100</f>
        <v>13.938504452083986</v>
      </c>
      <c r="F81">
        <f t="shared" ref="F81" si="256">F78/F80*100</f>
        <v>14.11682686156783</v>
      </c>
      <c r="G81">
        <f t="shared" ref="G81" si="257">G78/G80*100</f>
        <v>14.135625330663215</v>
      </c>
      <c r="H81">
        <f t="shared" ref="H81" si="258">H78/H80*100</f>
        <v>14.152585819129177</v>
      </c>
      <c r="I81">
        <f t="shared" ref="I81" si="259">I78/I80*100</f>
        <v>14.738338626644493</v>
      </c>
      <c r="J81">
        <f t="shared" ref="J81" si="260">J78/J80*100</f>
        <v>14.72012758049347</v>
      </c>
      <c r="K81">
        <f t="shared" ref="K81" si="261">K78/K80*100</f>
        <v>15.444375846237495</v>
      </c>
      <c r="L81">
        <f t="shared" ref="L81" si="262">L78/L80*100</f>
        <v>16.142031252981244</v>
      </c>
      <c r="M81">
        <f t="shared" ref="M81" si="263">M78/M80*100</f>
        <v>16.135748461801548</v>
      </c>
      <c r="N81">
        <f t="shared" ref="N81" si="264">N78/N80*100</f>
        <v>16.121350009423708</v>
      </c>
      <c r="O81">
        <f t="shared" ref="O81" si="265">O78/O80*100</f>
        <v>16.134303569726029</v>
      </c>
      <c r="P81">
        <f t="shared" ref="P81" si="266">P78/P80*100</f>
        <v>16.274655128647378</v>
      </c>
    </row>
    <row r="82" spans="1:17" x14ac:dyDescent="0.25">
      <c r="A82" t="s">
        <v>30</v>
      </c>
      <c r="B82">
        <v>191000</v>
      </c>
      <c r="C82" s="1">
        <v>275400</v>
      </c>
      <c r="D82" s="1">
        <v>281406</v>
      </c>
      <c r="E82" s="1">
        <v>288548</v>
      </c>
      <c r="F82" s="1">
        <v>294654</v>
      </c>
      <c r="G82" s="1">
        <v>300155</v>
      </c>
      <c r="H82" s="1">
        <v>306484</v>
      </c>
      <c r="I82" s="1">
        <v>312874</v>
      </c>
      <c r="J82" s="1">
        <v>319631</v>
      </c>
      <c r="K82" s="1">
        <v>326950</v>
      </c>
      <c r="L82" s="1">
        <v>334029</v>
      </c>
      <c r="M82" s="1">
        <v>338265</v>
      </c>
      <c r="N82" s="1">
        <v>338944</v>
      </c>
      <c r="O82" s="1">
        <v>345000</v>
      </c>
      <c r="P82" s="1">
        <v>352145</v>
      </c>
      <c r="Q82" s="3" t="s">
        <v>5</v>
      </c>
    </row>
    <row r="84" spans="1:17" x14ac:dyDescent="0.25">
      <c r="A84" t="s">
        <v>30</v>
      </c>
      <c r="B84" s="1">
        <v>1778454</v>
      </c>
      <c r="C84" s="1">
        <v>1987755</v>
      </c>
      <c r="D84" s="1">
        <v>1990094</v>
      </c>
      <c r="E84" s="1">
        <v>1994026</v>
      </c>
      <c r="F84" s="1">
        <v>1995033</v>
      </c>
      <c r="G84" s="1">
        <v>1996433</v>
      </c>
      <c r="H84" s="1">
        <v>1997590</v>
      </c>
      <c r="I84" s="1">
        <v>2003358</v>
      </c>
      <c r="J84" s="1">
        <v>2010377</v>
      </c>
      <c r="K84" s="1">
        <v>2010269</v>
      </c>
      <c r="L84" s="1">
        <v>2032362</v>
      </c>
      <c r="M84" s="1">
        <v>2046976</v>
      </c>
      <c r="N84" s="1">
        <v>2050189</v>
      </c>
      <c r="O84" s="1">
        <v>2055496</v>
      </c>
      <c r="P84" s="1">
        <v>2058821</v>
      </c>
      <c r="Q84" t="s">
        <v>4</v>
      </c>
    </row>
    <row r="85" spans="1:17" x14ac:dyDescent="0.25">
      <c r="B85">
        <f>B82/B84*100</f>
        <v>10.739664899963676</v>
      </c>
      <c r="C85">
        <f t="shared" ref="C85" si="267">C82/C84*100</f>
        <v>13.854826173245696</v>
      </c>
      <c r="D85">
        <f t="shared" ref="D85" si="268">D82/D84*100</f>
        <v>14.140337089604813</v>
      </c>
      <c r="E85">
        <f t="shared" ref="E85" si="269">E82/E84*100</f>
        <v>14.47062375315066</v>
      </c>
      <c r="F85">
        <f t="shared" ref="F85" si="270">F82/F84*100</f>
        <v>14.769379754620601</v>
      </c>
      <c r="G85">
        <f t="shared" ref="G85" si="271">G82/G84*100</f>
        <v>15.03456414515288</v>
      </c>
      <c r="H85">
        <f t="shared" ref="H85" si="272">H82/H84*100</f>
        <v>15.342687938966455</v>
      </c>
      <c r="I85">
        <f t="shared" ref="I85" si="273">I82/I84*100</f>
        <v>15.617478254011516</v>
      </c>
      <c r="J85">
        <f t="shared" ref="J85" si="274">J82/J84*100</f>
        <v>15.899057738921604</v>
      </c>
      <c r="K85">
        <f t="shared" ref="K85" si="275">K82/K84*100</f>
        <v>16.263992530352901</v>
      </c>
      <c r="L85">
        <f t="shared" ref="L85" si="276">L82/L84*100</f>
        <v>16.435507060257965</v>
      </c>
      <c r="M85">
        <f t="shared" ref="M85" si="277">M82/M84*100</f>
        <v>16.525108257253628</v>
      </c>
      <c r="N85">
        <f t="shared" ref="N85" si="278">N82/N84*100</f>
        <v>16.532329458406032</v>
      </c>
      <c r="O85">
        <f t="shared" ref="O85" si="279">O82/O84*100</f>
        <v>16.78427007398701</v>
      </c>
      <c r="P85">
        <f t="shared" ref="P85" si="280">P82/P84*100</f>
        <v>17.10420672802541</v>
      </c>
    </row>
    <row r="86" spans="1:17" x14ac:dyDescent="0.25">
      <c r="A86" t="s">
        <v>10</v>
      </c>
      <c r="B86" s="1">
        <v>469678</v>
      </c>
      <c r="C86" s="1">
        <v>615187</v>
      </c>
      <c r="D86" s="1">
        <v>615524</v>
      </c>
      <c r="E86" s="1">
        <v>612685</v>
      </c>
      <c r="F86" s="1">
        <v>616628</v>
      </c>
      <c r="G86" s="1">
        <v>621273</v>
      </c>
      <c r="H86" s="1">
        <v>627562</v>
      </c>
      <c r="I86" s="1">
        <v>634985</v>
      </c>
      <c r="J86" s="1">
        <v>642854</v>
      </c>
      <c r="K86" s="1">
        <v>650651</v>
      </c>
      <c r="L86" s="1">
        <v>659030</v>
      </c>
      <c r="M86" s="1">
        <v>670441</v>
      </c>
      <c r="N86" s="1">
        <v>678448</v>
      </c>
      <c r="O86" s="1">
        <v>690662</v>
      </c>
      <c r="P86" s="1">
        <v>710222</v>
      </c>
      <c r="Q86" s="3" t="s">
        <v>5</v>
      </c>
    </row>
    <row r="88" spans="1:17" x14ac:dyDescent="0.25">
      <c r="A88" t="s">
        <v>10</v>
      </c>
      <c r="B88" s="1">
        <v>4714593</v>
      </c>
      <c r="C88" s="1">
        <v>5398657</v>
      </c>
      <c r="D88" s="1">
        <v>5378783</v>
      </c>
      <c r="E88" s="1">
        <v>5378951</v>
      </c>
      <c r="F88" s="1">
        <v>5374873</v>
      </c>
      <c r="G88" s="1">
        <v>5371875</v>
      </c>
      <c r="H88" s="1">
        <v>5372685</v>
      </c>
      <c r="I88" s="1">
        <v>5372928</v>
      </c>
      <c r="J88" s="1">
        <v>5373180</v>
      </c>
      <c r="K88" s="1">
        <v>5376064</v>
      </c>
      <c r="L88" s="1">
        <v>5382401</v>
      </c>
      <c r="M88" s="1">
        <v>5390410</v>
      </c>
      <c r="N88" s="1">
        <v>5392446</v>
      </c>
      <c r="O88" s="1">
        <v>5404322</v>
      </c>
      <c r="P88" s="1">
        <v>5410836</v>
      </c>
      <c r="Q88" t="s">
        <v>4</v>
      </c>
    </row>
    <row r="89" spans="1:17" x14ac:dyDescent="0.25">
      <c r="B89">
        <f>B86/B88*100</f>
        <v>9.9622173112291996</v>
      </c>
      <c r="C89">
        <f t="shared" ref="C89" si="281">C86/C88*100</f>
        <v>11.395185876783801</v>
      </c>
      <c r="D89">
        <f t="shared" ref="D89" si="282">D86/D88*100</f>
        <v>11.443555168520463</v>
      </c>
      <c r="E89">
        <f t="shared" ref="E89" si="283">E86/E88*100</f>
        <v>11.390417945803931</v>
      </c>
      <c r="F89">
        <f t="shared" ref="F89" si="284">F86/F88*100</f>
        <v>11.472419906479651</v>
      </c>
      <c r="G89">
        <f t="shared" ref="G89" si="285">G86/G88*100</f>
        <v>11.565291448516579</v>
      </c>
      <c r="H89">
        <f t="shared" ref="H89" si="286">H86/H88*100</f>
        <v>11.680602901528751</v>
      </c>
      <c r="I89">
        <f t="shared" ref="I89" si="287">I86/I88*100</f>
        <v>11.818230208928911</v>
      </c>
      <c r="J89">
        <f t="shared" ref="J89" si="288">J86/J88*100</f>
        <v>11.964125527155241</v>
      </c>
      <c r="K89">
        <f t="shared" ref="K89" si="289">K86/K88*100</f>
        <v>12.102739104296377</v>
      </c>
      <c r="L89">
        <f t="shared" ref="L89" si="290">L86/L88*100</f>
        <v>12.24416389637264</v>
      </c>
      <c r="M89">
        <f t="shared" ref="M89" si="291">M86/M88*100</f>
        <v>12.437662441261425</v>
      </c>
      <c r="N89">
        <f t="shared" ref="N89" si="292">N86/N88*100</f>
        <v>12.581451905128024</v>
      </c>
      <c r="O89">
        <f t="shared" ref="O89" si="293">O86/O88*100</f>
        <v>12.779808457009038</v>
      </c>
      <c r="P89">
        <f t="shared" ref="P89" si="294">P86/P88*100</f>
        <v>13.125919913299905</v>
      </c>
    </row>
    <row r="90" spans="1:17" x14ac:dyDescent="0.25">
      <c r="A90" t="s">
        <v>9</v>
      </c>
      <c r="B90" s="1">
        <v>491750</v>
      </c>
      <c r="C90" s="1">
        <v>767168</v>
      </c>
      <c r="D90" s="1">
        <v>777198</v>
      </c>
      <c r="E90" s="1">
        <v>787371</v>
      </c>
      <c r="F90" s="1">
        <v>798564</v>
      </c>
      <c r="G90" s="1">
        <v>813195</v>
      </c>
      <c r="H90" s="1">
        <v>830940</v>
      </c>
      <c r="I90" s="1">
        <v>841165</v>
      </c>
      <c r="J90" s="1">
        <v>868717</v>
      </c>
      <c r="K90" s="1">
        <v>875231</v>
      </c>
      <c r="L90" s="1">
        <v>892068</v>
      </c>
      <c r="M90" s="1">
        <v>910441</v>
      </c>
      <c r="N90" s="1">
        <v>941041</v>
      </c>
      <c r="O90" s="1">
        <v>979640</v>
      </c>
      <c r="P90" s="1">
        <v>1018193</v>
      </c>
      <c r="Q90" s="3" t="s">
        <v>5</v>
      </c>
    </row>
    <row r="92" spans="1:17" x14ac:dyDescent="0.25">
      <c r="A92" t="s">
        <v>9</v>
      </c>
      <c r="B92" s="1">
        <v>4702387</v>
      </c>
      <c r="C92" s="1">
        <v>5171302</v>
      </c>
      <c r="D92" s="1">
        <v>5181115</v>
      </c>
      <c r="E92" s="1">
        <v>5194901</v>
      </c>
      <c r="F92" s="1">
        <v>5206295</v>
      </c>
      <c r="G92" s="1">
        <v>5219732</v>
      </c>
      <c r="H92" s="1">
        <v>5236611</v>
      </c>
      <c r="I92" s="1">
        <v>5255580</v>
      </c>
      <c r="J92" s="1">
        <v>5276955</v>
      </c>
      <c r="K92" s="1">
        <v>5300484</v>
      </c>
      <c r="L92" s="1">
        <v>5326314</v>
      </c>
      <c r="M92" s="1">
        <v>5351427</v>
      </c>
      <c r="N92" s="1">
        <v>5375276</v>
      </c>
      <c r="O92" s="1">
        <v>5401267</v>
      </c>
      <c r="P92" s="1">
        <v>5426674</v>
      </c>
      <c r="Q92" t="s">
        <v>4</v>
      </c>
    </row>
    <row r="93" spans="1:17" x14ac:dyDescent="0.25">
      <c r="B93">
        <f>B90/B92*100</f>
        <v>10.457454905349135</v>
      </c>
      <c r="C93">
        <f t="shared" ref="C93" si="295">C90/C92*100</f>
        <v>14.83510342269703</v>
      </c>
      <c r="D93">
        <f t="shared" ref="D93" si="296">D90/D92*100</f>
        <v>15.000593501591839</v>
      </c>
      <c r="E93">
        <f t="shared" ref="E93" si="297">E90/E92*100</f>
        <v>15.156612224179057</v>
      </c>
      <c r="F93">
        <f t="shared" ref="F93" si="298">F90/F92*100</f>
        <v>15.338431648609999</v>
      </c>
      <c r="G93">
        <f t="shared" ref="G93" si="299">G90/G92*100</f>
        <v>15.57924812998062</v>
      </c>
      <c r="H93">
        <f t="shared" ref="H93" si="300">H90/H92*100</f>
        <v>15.867896240526555</v>
      </c>
      <c r="I93">
        <f t="shared" ref="I93" si="301">I90/I92*100</f>
        <v>16.005179257094365</v>
      </c>
      <c r="J93">
        <f t="shared" ref="J93" si="302">J90/J92*100</f>
        <v>16.462467464664755</v>
      </c>
      <c r="K93">
        <f t="shared" ref="K93" si="303">K90/K92*100</f>
        <v>16.512284538544026</v>
      </c>
      <c r="L93">
        <f t="shared" ref="L93" si="304">L90/L92*100</f>
        <v>16.748317879869642</v>
      </c>
      <c r="M93">
        <f t="shared" ref="M93" si="305">M90/M92*100</f>
        <v>17.013050911467165</v>
      </c>
      <c r="N93">
        <f t="shared" ref="N93" si="306">N90/N92*100</f>
        <v>17.506840578976782</v>
      </c>
      <c r="O93">
        <f t="shared" ref="O93" si="307">O90/O92*100</f>
        <v>18.137225950874118</v>
      </c>
      <c r="P93">
        <f t="shared" ref="P93" si="308">P90/P92*100</f>
        <v>18.762744915209574</v>
      </c>
    </row>
    <row r="94" spans="1:17" x14ac:dyDescent="0.25">
      <c r="A94" t="s">
        <v>8</v>
      </c>
      <c r="B94" s="1">
        <v>1225127</v>
      </c>
      <c r="C94" s="1">
        <v>1532555</v>
      </c>
      <c r="D94" s="1">
        <v>1530887</v>
      </c>
      <c r="E94" s="1">
        <v>1532064</v>
      </c>
      <c r="F94" s="1">
        <v>1533795</v>
      </c>
      <c r="G94" s="1">
        <v>1541254</v>
      </c>
      <c r="H94" s="1">
        <v>1554335</v>
      </c>
      <c r="I94" s="1">
        <v>1565377</v>
      </c>
      <c r="J94" s="1">
        <v>1581437</v>
      </c>
      <c r="K94" s="1">
        <v>1608413</v>
      </c>
      <c r="L94" s="1">
        <v>1645081</v>
      </c>
      <c r="M94" s="1">
        <v>1690777</v>
      </c>
      <c r="N94" s="1">
        <v>1737246</v>
      </c>
      <c r="O94" s="1">
        <v>1784668</v>
      </c>
      <c r="P94" s="1">
        <v>1828283</v>
      </c>
      <c r="Q94" s="3" t="s">
        <v>5</v>
      </c>
    </row>
    <row r="96" spans="1:17" x14ac:dyDescent="0.25">
      <c r="A96" t="s">
        <v>8</v>
      </c>
      <c r="B96" s="1">
        <v>8176447</v>
      </c>
      <c r="C96" s="1">
        <v>8861426</v>
      </c>
      <c r="D96" s="1">
        <v>8882792</v>
      </c>
      <c r="E96" s="1">
        <v>8909128</v>
      </c>
      <c r="F96" s="1">
        <v>8940788</v>
      </c>
      <c r="G96" s="1">
        <v>8975670</v>
      </c>
      <c r="H96" s="1">
        <v>9011392</v>
      </c>
      <c r="I96" s="1">
        <v>9047752</v>
      </c>
      <c r="J96" s="1">
        <v>9113257</v>
      </c>
      <c r="K96" s="1">
        <v>9182927</v>
      </c>
      <c r="L96" s="1">
        <v>9256347</v>
      </c>
      <c r="M96" s="1">
        <v>9340682</v>
      </c>
      <c r="N96" s="1">
        <v>9415570</v>
      </c>
      <c r="O96" s="1">
        <v>9482855</v>
      </c>
      <c r="P96" s="1">
        <v>9555893</v>
      </c>
      <c r="Q96" t="s">
        <v>4</v>
      </c>
    </row>
    <row r="97" spans="1:17" x14ac:dyDescent="0.25">
      <c r="B97">
        <f>B94/B96*100</f>
        <v>14.983610851999652</v>
      </c>
      <c r="C97">
        <f t="shared" ref="C97" si="309">C94/C96*100</f>
        <v>17.294676951542563</v>
      </c>
      <c r="D97">
        <f t="shared" ref="D97" si="310">D94/D96*100</f>
        <v>17.234299756202777</v>
      </c>
      <c r="E97">
        <f t="shared" ref="E97" si="311">E94/E96*100</f>
        <v>17.196565140830842</v>
      </c>
      <c r="F97">
        <f t="shared" ref="F97" si="312">F94/F96*100</f>
        <v>17.155031525185478</v>
      </c>
      <c r="G97">
        <f t="shared" ref="G97" si="313">G94/G96*100</f>
        <v>17.171464637180289</v>
      </c>
      <c r="H97">
        <f t="shared" ref="H97" si="314">H94/H96*100</f>
        <v>17.248556049942117</v>
      </c>
      <c r="I97">
        <f t="shared" ref="I97" si="315">I94/I96*100</f>
        <v>17.301281025386196</v>
      </c>
      <c r="J97">
        <f t="shared" ref="J97" si="316">J94/J96*100</f>
        <v>17.353148276187095</v>
      </c>
      <c r="K97">
        <f t="shared" ref="K97" si="317">K94/K96*100</f>
        <v>17.51525412322237</v>
      </c>
      <c r="L97">
        <f t="shared" ref="L97" si="318">L94/L96*100</f>
        <v>17.772464666676822</v>
      </c>
      <c r="M97">
        <f t="shared" ref="M97" si="319">M94/M96*100</f>
        <v>18.101215735639002</v>
      </c>
      <c r="N97">
        <f t="shared" ref="N97" si="320">N94/N96*100</f>
        <v>18.450778869468337</v>
      </c>
      <c r="O97">
        <f t="shared" ref="O97" si="321">O94/O96*100</f>
        <v>18.819943993660139</v>
      </c>
      <c r="P97">
        <f t="shared" ref="P97" si="322">P94/P96*100</f>
        <v>19.132518541176633</v>
      </c>
    </row>
    <row r="98" spans="1:17" x14ac:dyDescent="0.25">
      <c r="A98" t="s">
        <v>6</v>
      </c>
      <c r="B98" s="1">
        <v>7842723</v>
      </c>
      <c r="C98" s="1">
        <v>9292654</v>
      </c>
      <c r="D98" s="1">
        <v>9340261</v>
      </c>
      <c r="E98" s="1">
        <v>9401387</v>
      </c>
      <c r="F98" s="1">
        <v>9459703</v>
      </c>
      <c r="G98" s="1">
        <v>9519586</v>
      </c>
      <c r="H98" s="1">
        <v>9582320</v>
      </c>
      <c r="I98" s="1">
        <v>9634647</v>
      </c>
      <c r="J98" s="1">
        <v>9698663</v>
      </c>
      <c r="K98" s="1">
        <v>9818358</v>
      </c>
      <c r="L98" s="1">
        <v>9982776</v>
      </c>
      <c r="M98" s="1">
        <v>10167327</v>
      </c>
      <c r="N98" s="1">
        <v>10360515</v>
      </c>
      <c r="O98" s="1">
        <v>10649621</v>
      </c>
      <c r="P98" s="1">
        <v>10986368</v>
      </c>
      <c r="Q98" s="3" t="s">
        <v>5</v>
      </c>
    </row>
    <row r="100" spans="1:17" x14ac:dyDescent="0.25">
      <c r="A100" t="s">
        <v>6</v>
      </c>
      <c r="B100" s="1">
        <v>56230680</v>
      </c>
      <c r="C100" s="1">
        <v>58785246</v>
      </c>
      <c r="D100" s="1">
        <v>58999781</v>
      </c>
      <c r="E100" s="1">
        <v>59239564</v>
      </c>
      <c r="F100" s="1">
        <v>59501394</v>
      </c>
      <c r="G100" s="1">
        <v>59793759</v>
      </c>
      <c r="H100" s="1">
        <v>60182050</v>
      </c>
      <c r="I100" s="1">
        <v>60620361</v>
      </c>
      <c r="J100" s="1">
        <v>61073279</v>
      </c>
      <c r="K100" s="1">
        <v>61571647</v>
      </c>
      <c r="L100" s="1">
        <v>62042343</v>
      </c>
      <c r="M100" s="1">
        <v>62510197</v>
      </c>
      <c r="N100" s="1">
        <v>63022532</v>
      </c>
      <c r="O100" s="1">
        <v>63495303</v>
      </c>
      <c r="P100" s="1">
        <v>63905297</v>
      </c>
      <c r="Q100" t="s">
        <v>4</v>
      </c>
    </row>
    <row r="101" spans="1:17" x14ac:dyDescent="0.25">
      <c r="B101">
        <f>B98/B100*100</f>
        <v>13.947409136791517</v>
      </c>
      <c r="C101">
        <f t="shared" ref="C101" si="323">C98/C100*100</f>
        <v>15.80779980065066</v>
      </c>
      <c r="D101">
        <f t="shared" ref="D101" si="324">D98/D100*100</f>
        <v>15.831009610018723</v>
      </c>
      <c r="E101">
        <f t="shared" ref="E101" si="325">E98/E100*100</f>
        <v>15.870115114284095</v>
      </c>
      <c r="F101">
        <f t="shared" ref="F101" si="326">F98/F100*100</f>
        <v>15.898288030024975</v>
      </c>
      <c r="G101">
        <f t="shared" ref="G101" si="327">G98/G100*100</f>
        <v>15.920701690622929</v>
      </c>
      <c r="H101">
        <f t="shared" ref="H101" si="328">H98/H100*100</f>
        <v>15.922222656090979</v>
      </c>
      <c r="I101">
        <f t="shared" ref="I101" si="329">I98/I100*100</f>
        <v>15.893417394858469</v>
      </c>
      <c r="J101">
        <f t="shared" ref="J101" si="330">J98/J100*100</f>
        <v>15.880370529966143</v>
      </c>
      <c r="K101">
        <f t="shared" ref="K101" si="331">K98/K100*100</f>
        <v>15.946232524850275</v>
      </c>
      <c r="L101">
        <f t="shared" ref="L101" si="332">L98/L100*100</f>
        <v>16.090262742011532</v>
      </c>
      <c r="M101">
        <f t="shared" ref="M101" si="333">M98/M100*100</f>
        <v>16.265069521377448</v>
      </c>
      <c r="N101">
        <f t="shared" ref="N101" si="334">N98/N100*100</f>
        <v>16.439382346618508</v>
      </c>
      <c r="O101">
        <f t="shared" ref="O101" si="335">O98/O100*100</f>
        <v>16.772297314653336</v>
      </c>
      <c r="P101">
        <f t="shared" ref="P101" si="336">P98/P100*100</f>
        <v>17.191639059278607</v>
      </c>
    </row>
    <row r="103" spans="1:17" x14ac:dyDescent="0.25">
      <c r="B103" s="2">
        <v>1975</v>
      </c>
      <c r="C103" s="2">
        <v>2000</v>
      </c>
      <c r="D103" s="2">
        <v>2001</v>
      </c>
      <c r="E103" s="2">
        <v>2002</v>
      </c>
      <c r="F103" s="2">
        <v>2003</v>
      </c>
      <c r="G103">
        <v>2004</v>
      </c>
      <c r="H103">
        <v>2005</v>
      </c>
      <c r="I103">
        <v>2006</v>
      </c>
      <c r="J103">
        <v>2007</v>
      </c>
      <c r="K103">
        <v>2008</v>
      </c>
      <c r="L103">
        <v>2009</v>
      </c>
      <c r="M103">
        <v>2010</v>
      </c>
      <c r="N103">
        <v>2011</v>
      </c>
      <c r="O103">
        <v>2012</v>
      </c>
      <c r="P103">
        <v>2013</v>
      </c>
    </row>
    <row r="104" spans="1:17" x14ac:dyDescent="0.25">
      <c r="A104" t="s">
        <v>3</v>
      </c>
      <c r="B104">
        <f>SUMIF($Q2:$Q101,"total",B2:B101)</f>
        <v>446526694</v>
      </c>
      <c r="C104">
        <f t="shared" ref="C104:P104" si="337">SUMIF($Q2:$Q101,"total",C2:C101)</f>
        <v>479702921</v>
      </c>
      <c r="D104">
        <f t="shared" si="337"/>
        <v>481053588</v>
      </c>
      <c r="E104">
        <f t="shared" si="337"/>
        <v>481899163</v>
      </c>
      <c r="F104">
        <f t="shared" si="337"/>
        <v>483596064</v>
      </c>
      <c r="G104">
        <f t="shared" si="337"/>
        <v>485437869</v>
      </c>
      <c r="H104">
        <f t="shared" si="337"/>
        <v>487445921</v>
      </c>
      <c r="I104">
        <f t="shared" si="337"/>
        <v>489252593</v>
      </c>
      <c r="J104">
        <f t="shared" si="337"/>
        <v>491081658</v>
      </c>
      <c r="K104">
        <f t="shared" si="337"/>
        <v>493049861</v>
      </c>
      <c r="L104">
        <f t="shared" si="337"/>
        <v>494783975</v>
      </c>
      <c r="M104">
        <f t="shared" si="337"/>
        <v>495805210</v>
      </c>
      <c r="N104">
        <f t="shared" si="337"/>
        <v>497041400</v>
      </c>
      <c r="O104">
        <f t="shared" si="337"/>
        <v>498115795</v>
      </c>
      <c r="P104">
        <f t="shared" si="337"/>
        <v>499153758</v>
      </c>
    </row>
    <row r="105" spans="1:17" x14ac:dyDescent="0.25">
      <c r="A105" s="2" t="s">
        <v>32</v>
      </c>
      <c r="B105">
        <f>SUMIF($Q2:$Q101,"+65",B2:B101)</f>
        <v>55644515</v>
      </c>
      <c r="C105">
        <f t="shared" ref="C105:P105" si="338">SUMIF($Q2:$Q101,"+65",C2:C101)</f>
        <v>75020405</v>
      </c>
      <c r="D105">
        <f t="shared" si="338"/>
        <v>76194535</v>
      </c>
      <c r="E105">
        <f t="shared" si="338"/>
        <v>77373102</v>
      </c>
      <c r="F105">
        <f t="shared" si="338"/>
        <v>78484208</v>
      </c>
      <c r="G105">
        <f t="shared" si="338"/>
        <v>79574248</v>
      </c>
      <c r="H105">
        <f t="shared" si="338"/>
        <v>80885937</v>
      </c>
      <c r="I105">
        <f t="shared" si="338"/>
        <v>82332231</v>
      </c>
      <c r="J105">
        <f t="shared" si="338"/>
        <v>83403743</v>
      </c>
      <c r="K105">
        <f t="shared" si="338"/>
        <v>84426083</v>
      </c>
      <c r="L105">
        <f t="shared" si="338"/>
        <v>85644190</v>
      </c>
      <c r="M105">
        <f t="shared" si="338"/>
        <v>86728795</v>
      </c>
      <c r="N105">
        <f t="shared" si="338"/>
        <v>87605863</v>
      </c>
      <c r="O105">
        <f t="shared" si="338"/>
        <v>89186207</v>
      </c>
      <c r="P105">
        <f t="shared" si="338"/>
        <v>91034583</v>
      </c>
    </row>
    <row r="106" spans="1:17" x14ac:dyDescent="0.25">
      <c r="A106" t="s">
        <v>31</v>
      </c>
      <c r="B106">
        <f>B105/B104*100</f>
        <v>12.461632360998333</v>
      </c>
      <c r="C106">
        <f t="shared" ref="C106:P106" si="339">C105/C104*100</f>
        <v>15.638930203637431</v>
      </c>
      <c r="D106">
        <f t="shared" si="339"/>
        <v>15.83909504069638</v>
      </c>
      <c r="E106">
        <f t="shared" si="339"/>
        <v>16.055869762944578</v>
      </c>
      <c r="F106">
        <f t="shared" si="339"/>
        <v>16.229290071310423</v>
      </c>
      <c r="G106">
        <f t="shared" si="339"/>
        <v>16.392262137258186</v>
      </c>
      <c r="H106">
        <f t="shared" si="339"/>
        <v>16.593827851520786</v>
      </c>
      <c r="I106">
        <f t="shared" si="339"/>
        <v>16.828164465139587</v>
      </c>
      <c r="J106">
        <f t="shared" si="339"/>
        <v>16.98368115389885</v>
      </c>
      <c r="K106">
        <f t="shared" si="339"/>
        <v>17.12323431726918</v>
      </c>
      <c r="L106">
        <f t="shared" si="339"/>
        <v>17.309410637238202</v>
      </c>
      <c r="M106">
        <f t="shared" si="339"/>
        <v>17.492513844297843</v>
      </c>
      <c r="N106">
        <f t="shared" si="339"/>
        <v>17.625466007459341</v>
      </c>
      <c r="O106">
        <f t="shared" si="339"/>
        <v>17.904713702162368</v>
      </c>
      <c r="P106">
        <f t="shared" si="339"/>
        <v>18.237783757204529</v>
      </c>
    </row>
    <row r="110" spans="1:17" x14ac:dyDescent="0.25">
      <c r="A110" t="s">
        <v>0</v>
      </c>
    </row>
    <row r="111" spans="1:17" x14ac:dyDescent="0.25">
      <c r="A111" t="s">
        <v>2</v>
      </c>
    </row>
    <row r="112" spans="1:17" x14ac:dyDescent="0.25">
      <c r="A11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opLeftCell="A34" workbookViewId="0">
      <selection activeCell="F71" sqref="F71"/>
    </sheetView>
  </sheetViews>
  <sheetFormatPr baseColWidth="10" defaultRowHeight="15" x14ac:dyDescent="0.25"/>
  <sheetData>
    <row r="1" spans="1:13" x14ac:dyDescent="0.25">
      <c r="B1">
        <v>1975</v>
      </c>
      <c r="C1">
        <v>2000</v>
      </c>
      <c r="D1">
        <v>2005</v>
      </c>
      <c r="E1">
        <v>2010</v>
      </c>
      <c r="F1">
        <v>2013</v>
      </c>
      <c r="I1">
        <v>1975</v>
      </c>
      <c r="J1">
        <v>2000</v>
      </c>
      <c r="K1">
        <v>2005</v>
      </c>
      <c r="L1">
        <v>2010</v>
      </c>
      <c r="M1">
        <v>2013</v>
      </c>
    </row>
    <row r="2" spans="1:13" x14ac:dyDescent="0.25">
      <c r="A2" t="s">
        <v>3</v>
      </c>
      <c r="B2">
        <v>446526694</v>
      </c>
      <c r="C2">
        <v>479702921</v>
      </c>
      <c r="D2">
        <v>487445921</v>
      </c>
      <c r="E2">
        <v>495805210</v>
      </c>
      <c r="F2">
        <v>499153758</v>
      </c>
      <c r="H2" t="s">
        <v>3</v>
      </c>
      <c r="I2">
        <f>B2/1000000</f>
        <v>446.52669400000002</v>
      </c>
      <c r="J2">
        <f t="shared" ref="J2:M3" si="0">C2/1000000</f>
        <v>479.702921</v>
      </c>
      <c r="K2">
        <f t="shared" si="0"/>
        <v>487.445921</v>
      </c>
      <c r="L2">
        <f t="shared" si="0"/>
        <v>495.80520999999999</v>
      </c>
      <c r="M2">
        <f t="shared" si="0"/>
        <v>499.15375799999998</v>
      </c>
    </row>
    <row r="3" spans="1:13" x14ac:dyDescent="0.25">
      <c r="A3" t="s">
        <v>32</v>
      </c>
      <c r="B3">
        <v>55644515</v>
      </c>
      <c r="C3">
        <v>75020405</v>
      </c>
      <c r="D3">
        <v>80885937</v>
      </c>
      <c r="E3">
        <v>86728795</v>
      </c>
      <c r="F3">
        <v>91034583</v>
      </c>
      <c r="H3" t="s">
        <v>32</v>
      </c>
      <c r="I3">
        <f>B3/1000000</f>
        <v>55.644514999999998</v>
      </c>
      <c r="J3">
        <f t="shared" si="0"/>
        <v>75.020404999999997</v>
      </c>
      <c r="K3">
        <f t="shared" si="0"/>
        <v>80.885936999999998</v>
      </c>
      <c r="L3">
        <f t="shared" si="0"/>
        <v>86.728795000000005</v>
      </c>
      <c r="M3">
        <f t="shared" si="0"/>
        <v>91.034582999999998</v>
      </c>
    </row>
    <row r="4" spans="1:13" x14ac:dyDescent="0.25">
      <c r="A4" t="s">
        <v>31</v>
      </c>
      <c r="B4">
        <v>12.461632360998333</v>
      </c>
      <c r="C4">
        <v>15.638930203637431</v>
      </c>
      <c r="D4">
        <v>16.593827851520786</v>
      </c>
      <c r="E4">
        <v>17.492513844297843</v>
      </c>
      <c r="F4">
        <v>18.237783757204529</v>
      </c>
    </row>
    <row r="35" spans="1:27" x14ac:dyDescent="0.25">
      <c r="A35" t="s">
        <v>3</v>
      </c>
      <c r="H35" t="s">
        <v>262</v>
      </c>
      <c r="O35" t="s">
        <v>263</v>
      </c>
      <c r="V35" t="s">
        <v>264</v>
      </c>
    </row>
    <row r="37" spans="1:27" x14ac:dyDescent="0.25">
      <c r="A37" s="14" t="s">
        <v>261</v>
      </c>
      <c r="B37" s="14" t="s">
        <v>260</v>
      </c>
      <c r="C37" s="14" t="s">
        <v>259</v>
      </c>
      <c r="D37" s="14" t="s">
        <v>258</v>
      </c>
      <c r="E37" s="14" t="s">
        <v>257</v>
      </c>
      <c r="F37" s="14" t="s">
        <v>256</v>
      </c>
      <c r="H37" s="20" t="s">
        <v>261</v>
      </c>
      <c r="I37" s="20" t="s">
        <v>260</v>
      </c>
      <c r="J37" s="20" t="s">
        <v>259</v>
      </c>
      <c r="K37" s="20" t="s">
        <v>258</v>
      </c>
      <c r="L37" s="20" t="s">
        <v>257</v>
      </c>
      <c r="M37" s="20" t="s">
        <v>256</v>
      </c>
      <c r="O37" s="23" t="s">
        <v>261</v>
      </c>
      <c r="P37" s="23" t="s">
        <v>260</v>
      </c>
      <c r="Q37" s="23" t="s">
        <v>259</v>
      </c>
      <c r="R37" s="23" t="s">
        <v>258</v>
      </c>
      <c r="S37" s="23" t="s">
        <v>257</v>
      </c>
      <c r="T37" s="23" t="s">
        <v>256</v>
      </c>
      <c r="V37" s="25" t="s">
        <v>261</v>
      </c>
      <c r="W37" s="25" t="s">
        <v>260</v>
      </c>
      <c r="X37" s="25" t="s">
        <v>259</v>
      </c>
      <c r="Y37" s="25" t="s">
        <v>258</v>
      </c>
      <c r="Z37" s="25" t="s">
        <v>257</v>
      </c>
      <c r="AA37" s="25" t="s">
        <v>256</v>
      </c>
    </row>
    <row r="38" spans="1:27" x14ac:dyDescent="0.25">
      <c r="A38" s="14" t="s">
        <v>255</v>
      </c>
      <c r="B38" s="13">
        <v>9788248</v>
      </c>
      <c r="C38" s="13">
        <v>10239085</v>
      </c>
      <c r="D38" s="13">
        <v>10445852</v>
      </c>
      <c r="E38" s="13">
        <v>10839905</v>
      </c>
      <c r="F38" s="13">
        <v>11161642</v>
      </c>
      <c r="H38" s="20" t="s">
        <v>255</v>
      </c>
      <c r="I38" s="21">
        <v>2194401</v>
      </c>
      <c r="J38" s="21">
        <v>1804785</v>
      </c>
      <c r="K38" s="21">
        <v>1794858</v>
      </c>
      <c r="L38" s="21">
        <v>1832234</v>
      </c>
      <c r="M38" s="21">
        <v>1898072</v>
      </c>
      <c r="O38" s="23" t="s">
        <v>255</v>
      </c>
      <c r="P38" s="24">
        <v>6234318</v>
      </c>
      <c r="Q38" s="24">
        <v>6719207</v>
      </c>
      <c r="R38" s="24">
        <v>6851494</v>
      </c>
      <c r="S38" s="24">
        <v>7147512</v>
      </c>
      <c r="T38" s="24">
        <v>7303916</v>
      </c>
      <c r="V38" s="25" t="s">
        <v>255</v>
      </c>
      <c r="W38" s="26">
        <v>1359529</v>
      </c>
      <c r="X38" s="26">
        <v>1715093</v>
      </c>
      <c r="Y38" s="26">
        <v>1799500</v>
      </c>
      <c r="Z38" s="26">
        <v>1860159</v>
      </c>
      <c r="AA38" s="26">
        <v>1959654</v>
      </c>
    </row>
    <row r="39" spans="1:27" x14ac:dyDescent="0.25">
      <c r="A39" s="14" t="s">
        <v>254</v>
      </c>
      <c r="B39" s="13">
        <v>8710049</v>
      </c>
      <c r="C39" s="13">
        <v>8190876</v>
      </c>
      <c r="D39" s="13">
        <v>7688573</v>
      </c>
      <c r="E39" s="13">
        <v>7421766</v>
      </c>
      <c r="F39" s="13">
        <v>7284552</v>
      </c>
      <c r="H39" s="20" t="s">
        <v>254</v>
      </c>
      <c r="I39" s="21">
        <v>1939209</v>
      </c>
      <c r="J39" s="21">
        <v>1300907</v>
      </c>
      <c r="K39" s="21">
        <v>1053762</v>
      </c>
      <c r="L39" s="21">
        <v>976188</v>
      </c>
      <c r="M39" s="21">
        <v>989989</v>
      </c>
      <c r="O39" s="23" t="s">
        <v>254</v>
      </c>
      <c r="P39" s="24">
        <v>5838944</v>
      </c>
      <c r="Q39" s="24">
        <v>5565165</v>
      </c>
      <c r="R39" s="24">
        <v>5297358</v>
      </c>
      <c r="S39" s="24">
        <v>5097115</v>
      </c>
      <c r="T39" s="24">
        <v>4899092</v>
      </c>
      <c r="V39" s="25" t="s">
        <v>254</v>
      </c>
      <c r="W39" s="26">
        <v>931896</v>
      </c>
      <c r="X39" s="26">
        <v>1324804</v>
      </c>
      <c r="Y39" s="26">
        <v>1337453</v>
      </c>
      <c r="Z39" s="26">
        <v>1348463</v>
      </c>
      <c r="AA39" s="26">
        <v>1395471</v>
      </c>
    </row>
    <row r="40" spans="1:27" x14ac:dyDescent="0.25">
      <c r="A40" s="14" t="s">
        <v>253</v>
      </c>
      <c r="B40" s="13">
        <v>10023688</v>
      </c>
      <c r="C40" s="13">
        <v>10278098</v>
      </c>
      <c r="D40" s="13">
        <v>10198855</v>
      </c>
      <c r="E40" s="13">
        <v>10462088</v>
      </c>
      <c r="F40" s="13">
        <v>10516125</v>
      </c>
      <c r="H40" s="20" t="s">
        <v>253</v>
      </c>
      <c r="I40" s="21">
        <v>2190972</v>
      </c>
      <c r="J40" s="21">
        <v>1707205</v>
      </c>
      <c r="K40" s="21">
        <v>1523089</v>
      </c>
      <c r="L40" s="21">
        <v>1493930</v>
      </c>
      <c r="M40" s="21">
        <v>1560296</v>
      </c>
      <c r="O40" s="23" t="s">
        <v>253</v>
      </c>
      <c r="P40" s="24">
        <v>6528594</v>
      </c>
      <c r="Q40" s="24">
        <v>7152815</v>
      </c>
      <c r="R40" s="24">
        <v>7241636</v>
      </c>
      <c r="S40" s="24">
        <v>7368638</v>
      </c>
      <c r="T40" s="24">
        <v>7188211</v>
      </c>
      <c r="V40" s="25" t="s">
        <v>253</v>
      </c>
      <c r="W40" s="26">
        <v>1304122</v>
      </c>
      <c r="X40" s="26">
        <v>1418078</v>
      </c>
      <c r="Y40" s="26">
        <v>1434130</v>
      </c>
      <c r="Z40" s="26">
        <v>1599520</v>
      </c>
      <c r="AA40" s="26">
        <v>1767618</v>
      </c>
    </row>
    <row r="41" spans="1:27" x14ac:dyDescent="0.25">
      <c r="A41" s="14" t="s">
        <v>252</v>
      </c>
      <c r="B41" s="13">
        <v>5054410</v>
      </c>
      <c r="C41" s="13">
        <v>5330020</v>
      </c>
      <c r="D41" s="13">
        <v>5411405</v>
      </c>
      <c r="E41" s="13">
        <v>5534738</v>
      </c>
      <c r="F41" s="13">
        <v>5602628</v>
      </c>
      <c r="H41" s="20" t="s">
        <v>252</v>
      </c>
      <c r="I41" s="21">
        <v>1145659</v>
      </c>
      <c r="J41" s="21">
        <v>981148</v>
      </c>
      <c r="K41" s="21">
        <v>1018146</v>
      </c>
      <c r="L41" s="21">
        <v>1001318</v>
      </c>
      <c r="M41" s="21">
        <v>977596</v>
      </c>
      <c r="O41" s="23" t="s">
        <v>252</v>
      </c>
      <c r="P41" s="24">
        <v>3238233</v>
      </c>
      <c r="Q41" s="24">
        <v>3558470</v>
      </c>
      <c r="R41" s="24">
        <v>3580756</v>
      </c>
      <c r="S41" s="24">
        <v>3630561</v>
      </c>
      <c r="T41" s="24">
        <v>3625231</v>
      </c>
      <c r="V41" s="25" t="s">
        <v>252</v>
      </c>
      <c r="W41" s="26">
        <v>670518</v>
      </c>
      <c r="X41" s="26">
        <v>790402</v>
      </c>
      <c r="Y41" s="26">
        <v>812503</v>
      </c>
      <c r="Z41" s="26">
        <v>902859</v>
      </c>
      <c r="AA41" s="26">
        <v>999801</v>
      </c>
    </row>
    <row r="42" spans="1:27" x14ac:dyDescent="0.25">
      <c r="A42" s="14" t="s">
        <v>251</v>
      </c>
      <c r="B42" s="13">
        <v>78882235</v>
      </c>
      <c r="C42" s="13">
        <v>82163475</v>
      </c>
      <c r="D42" s="13">
        <v>82500849</v>
      </c>
      <c r="E42" s="13">
        <v>81802257</v>
      </c>
      <c r="F42" s="13">
        <v>82020578</v>
      </c>
      <c r="H42" s="20" t="s">
        <v>251</v>
      </c>
      <c r="I42" s="21">
        <v>17180119</v>
      </c>
      <c r="J42" s="21">
        <v>12897014</v>
      </c>
      <c r="K42" s="21">
        <v>11924658</v>
      </c>
      <c r="L42" s="21">
        <v>11022634</v>
      </c>
      <c r="M42" s="21">
        <v>10736998</v>
      </c>
      <c r="O42" s="23" t="s">
        <v>251</v>
      </c>
      <c r="P42" s="24">
        <v>50091331</v>
      </c>
      <c r="Q42" s="24">
        <v>55915209</v>
      </c>
      <c r="R42" s="24">
        <v>55208740</v>
      </c>
      <c r="S42" s="24">
        <v>53877881</v>
      </c>
      <c r="T42" s="24">
        <v>54280665</v>
      </c>
      <c r="V42" s="25" t="s">
        <v>251</v>
      </c>
      <c r="W42" s="26">
        <v>11610785</v>
      </c>
      <c r="X42" s="26">
        <v>13351252</v>
      </c>
      <c r="Y42" s="26">
        <v>15367451</v>
      </c>
      <c r="Z42" s="26">
        <v>16901742</v>
      </c>
      <c r="AA42" s="26">
        <v>17002915</v>
      </c>
    </row>
    <row r="43" spans="1:27" x14ac:dyDescent="0.25">
      <c r="A43" s="14" t="s">
        <v>250</v>
      </c>
      <c r="B43" s="13">
        <v>1424073</v>
      </c>
      <c r="C43" s="13">
        <v>1401250</v>
      </c>
      <c r="D43" s="13">
        <v>1358850</v>
      </c>
      <c r="E43" s="13">
        <v>1333290</v>
      </c>
      <c r="F43" s="13">
        <v>1320174</v>
      </c>
      <c r="H43" s="20" t="s">
        <v>250</v>
      </c>
      <c r="I43" s="21">
        <v>310740</v>
      </c>
      <c r="J43" s="21">
        <v>250340</v>
      </c>
      <c r="K43" s="21">
        <v>208950</v>
      </c>
      <c r="L43" s="21">
        <v>201630</v>
      </c>
      <c r="M43" s="21">
        <v>206819</v>
      </c>
      <c r="O43" s="23" t="s">
        <v>250</v>
      </c>
      <c r="P43" s="24">
        <v>938228</v>
      </c>
      <c r="Q43" s="24">
        <v>942700</v>
      </c>
      <c r="R43" s="24">
        <v>924760</v>
      </c>
      <c r="S43" s="24">
        <v>899210</v>
      </c>
      <c r="T43" s="24">
        <v>875302</v>
      </c>
      <c r="V43" s="25" t="s">
        <v>250</v>
      </c>
      <c r="W43" s="26">
        <v>174343</v>
      </c>
      <c r="X43" s="26">
        <v>208210</v>
      </c>
      <c r="Y43" s="26">
        <v>225140</v>
      </c>
      <c r="Z43" s="26">
        <v>232450</v>
      </c>
      <c r="AA43" s="26">
        <v>238053</v>
      </c>
    </row>
    <row r="44" spans="1:27" x14ac:dyDescent="0.25">
      <c r="A44" s="14" t="s">
        <v>249</v>
      </c>
      <c r="B44" s="13">
        <v>3163900</v>
      </c>
      <c r="C44" s="13">
        <v>3777565</v>
      </c>
      <c r="D44" s="13">
        <v>4111672</v>
      </c>
      <c r="E44" s="13">
        <v>4549428</v>
      </c>
      <c r="F44" s="13">
        <v>4591087</v>
      </c>
      <c r="H44" s="20" t="s">
        <v>249</v>
      </c>
      <c r="I44" s="21">
        <v>979200</v>
      </c>
      <c r="J44" s="21">
        <v>828647</v>
      </c>
      <c r="K44" s="21">
        <v>851062</v>
      </c>
      <c r="L44" s="21">
        <v>953275</v>
      </c>
      <c r="M44" s="21">
        <v>1004258</v>
      </c>
      <c r="O44" s="23" t="s">
        <v>249</v>
      </c>
      <c r="P44" s="24">
        <v>1839300</v>
      </c>
      <c r="Q44" s="24">
        <v>2524924</v>
      </c>
      <c r="R44" s="24">
        <v>2804027</v>
      </c>
      <c r="S44" s="24">
        <v>3085837</v>
      </c>
      <c r="T44" s="24">
        <v>3024424</v>
      </c>
      <c r="V44" s="25" t="s">
        <v>249</v>
      </c>
      <c r="W44" s="26">
        <v>345400</v>
      </c>
      <c r="X44" s="26">
        <v>423994</v>
      </c>
      <c r="Y44" s="26">
        <v>456583</v>
      </c>
      <c r="Z44" s="26">
        <v>510316</v>
      </c>
      <c r="AA44" s="26">
        <v>562405</v>
      </c>
    </row>
    <row r="45" spans="1:27" x14ac:dyDescent="0.25">
      <c r="A45" s="14" t="s">
        <v>248</v>
      </c>
      <c r="B45" s="13">
        <v>8986153</v>
      </c>
      <c r="C45" s="13">
        <v>10903757</v>
      </c>
      <c r="D45" s="13">
        <v>11073713</v>
      </c>
      <c r="E45" s="13">
        <v>11183516</v>
      </c>
      <c r="F45" s="13">
        <v>10991400</v>
      </c>
      <c r="H45" s="20" t="s">
        <v>248</v>
      </c>
      <c r="I45" s="21">
        <v>2159535</v>
      </c>
      <c r="J45" s="21">
        <v>1694556</v>
      </c>
      <c r="K45" s="21">
        <v>1638413</v>
      </c>
      <c r="L45" s="21">
        <v>1637495</v>
      </c>
      <c r="M45" s="21">
        <v>1614416</v>
      </c>
      <c r="O45" s="23" t="s">
        <v>248</v>
      </c>
      <c r="P45" s="24">
        <v>5735256</v>
      </c>
      <c r="Q45" s="24">
        <v>7413580</v>
      </c>
      <c r="R45" s="24">
        <v>7411814</v>
      </c>
      <c r="S45" s="24">
        <v>7431963</v>
      </c>
      <c r="T45" s="24">
        <v>7170274</v>
      </c>
      <c r="V45" s="25" t="s">
        <v>248</v>
      </c>
      <c r="W45" s="26">
        <v>1091362</v>
      </c>
      <c r="X45" s="26">
        <v>1795621</v>
      </c>
      <c r="Y45" s="26">
        <v>2023486</v>
      </c>
      <c r="Z45" s="26">
        <v>2114058</v>
      </c>
      <c r="AA45" s="26">
        <v>2206710</v>
      </c>
    </row>
    <row r="46" spans="1:27" x14ac:dyDescent="0.25">
      <c r="A46" s="14" t="s">
        <v>247</v>
      </c>
      <c r="B46" s="13">
        <v>35338041</v>
      </c>
      <c r="C46" s="13">
        <v>40049708</v>
      </c>
      <c r="D46" s="13">
        <v>43296338</v>
      </c>
      <c r="E46" s="13">
        <v>46486619</v>
      </c>
      <c r="F46" s="13">
        <v>46727890</v>
      </c>
      <c r="H46" s="20" t="s">
        <v>247</v>
      </c>
      <c r="I46" s="21">
        <v>9661988</v>
      </c>
      <c r="J46" s="21">
        <v>5964626</v>
      </c>
      <c r="K46" s="21">
        <v>6261703</v>
      </c>
      <c r="L46" s="21">
        <v>6933793</v>
      </c>
      <c r="M46" s="21">
        <v>7089998</v>
      </c>
      <c r="O46" s="23" t="s">
        <v>247</v>
      </c>
      <c r="P46" s="24">
        <v>22080272</v>
      </c>
      <c r="Q46" s="24">
        <v>27379473</v>
      </c>
      <c r="R46" s="24">
        <v>29864751</v>
      </c>
      <c r="S46" s="24">
        <v>31742426</v>
      </c>
      <c r="T46" s="24">
        <v>31375814</v>
      </c>
      <c r="V46" s="25" t="s">
        <v>247</v>
      </c>
      <c r="W46" s="26">
        <v>3595781</v>
      </c>
      <c r="X46" s="26">
        <v>6705609</v>
      </c>
      <c r="Y46" s="26">
        <v>7169884</v>
      </c>
      <c r="Z46" s="26">
        <v>7810400</v>
      </c>
      <c r="AA46" s="26">
        <v>8262078</v>
      </c>
    </row>
    <row r="47" spans="1:27" x14ac:dyDescent="0.25">
      <c r="A47" s="14" t="s">
        <v>246</v>
      </c>
      <c r="B47" s="13">
        <v>52600000</v>
      </c>
      <c r="C47" s="13">
        <v>58858198</v>
      </c>
      <c r="D47" s="13">
        <v>60963264</v>
      </c>
      <c r="E47" s="13">
        <v>62765235</v>
      </c>
      <c r="F47" s="13">
        <v>63652034</v>
      </c>
      <c r="H47" s="20" t="s">
        <v>246</v>
      </c>
      <c r="I47" s="21">
        <v>12655700</v>
      </c>
      <c r="J47" s="21">
        <v>11113855</v>
      </c>
      <c r="K47" s="21">
        <v>11232937</v>
      </c>
      <c r="L47" s="21">
        <v>11544011</v>
      </c>
      <c r="M47" s="21">
        <v>11738472</v>
      </c>
      <c r="O47" s="23" t="s">
        <v>246</v>
      </c>
      <c r="P47" s="24">
        <v>32894947</v>
      </c>
      <c r="Q47" s="24">
        <v>38313554</v>
      </c>
      <c r="R47" s="24">
        <v>39663384</v>
      </c>
      <c r="S47" s="24">
        <v>40681358</v>
      </c>
      <c r="T47" s="24">
        <v>40626464</v>
      </c>
      <c r="V47" s="25" t="s">
        <v>246</v>
      </c>
      <c r="W47" s="26">
        <v>7049353</v>
      </c>
      <c r="X47" s="26">
        <v>9430789</v>
      </c>
      <c r="Y47" s="26">
        <v>10066943</v>
      </c>
      <c r="Z47" s="26">
        <v>10539866</v>
      </c>
      <c r="AA47" s="26">
        <v>11287098</v>
      </c>
    </row>
    <row r="48" spans="1:27" x14ac:dyDescent="0.25">
      <c r="A48" s="14" t="s">
        <v>245</v>
      </c>
      <c r="B48" s="13">
        <v>55293036</v>
      </c>
      <c r="C48" s="13">
        <v>56923524</v>
      </c>
      <c r="D48" s="13">
        <v>57874753</v>
      </c>
      <c r="E48" s="13">
        <v>59190143</v>
      </c>
      <c r="F48" s="13">
        <v>59685227</v>
      </c>
      <c r="H48" s="20" t="s">
        <v>245</v>
      </c>
      <c r="I48" s="21">
        <v>13458075</v>
      </c>
      <c r="J48" s="21">
        <v>8144815</v>
      </c>
      <c r="K48" s="21">
        <v>8179120</v>
      </c>
      <c r="L48" s="21">
        <v>8342730</v>
      </c>
      <c r="M48" s="21">
        <v>8348338</v>
      </c>
      <c r="O48" s="23" t="s">
        <v>245</v>
      </c>
      <c r="P48" s="24">
        <v>35236457</v>
      </c>
      <c r="Q48" s="24">
        <v>38468503</v>
      </c>
      <c r="R48" s="24">
        <v>38396908</v>
      </c>
      <c r="S48" s="24">
        <v>38763626</v>
      </c>
      <c r="T48" s="24">
        <v>38697060</v>
      </c>
      <c r="V48" s="25" t="s">
        <v>245</v>
      </c>
      <c r="W48" s="26">
        <v>6598504</v>
      </c>
      <c r="X48" s="26">
        <v>10310206</v>
      </c>
      <c r="Y48" s="26">
        <v>11298725</v>
      </c>
      <c r="Z48" s="26">
        <v>12092424</v>
      </c>
      <c r="AA48" s="26">
        <v>12639829</v>
      </c>
    </row>
    <row r="49" spans="1:27" x14ac:dyDescent="0.25">
      <c r="A49" s="14" t="s">
        <v>244</v>
      </c>
      <c r="B49" s="13">
        <v>2447730</v>
      </c>
      <c r="C49" s="13">
        <v>2381715</v>
      </c>
      <c r="D49" s="13">
        <v>2249724</v>
      </c>
      <c r="E49" s="13">
        <v>2120504</v>
      </c>
      <c r="F49" s="13">
        <v>2023825</v>
      </c>
      <c r="H49" s="20" t="s">
        <v>244</v>
      </c>
      <c r="I49" s="21">
        <v>516300</v>
      </c>
      <c r="J49" s="21">
        <v>428082</v>
      </c>
      <c r="K49" s="21">
        <v>336757</v>
      </c>
      <c r="L49" s="21">
        <v>300294</v>
      </c>
      <c r="M49" s="21">
        <v>292316</v>
      </c>
      <c r="O49" s="23" t="s">
        <v>244</v>
      </c>
      <c r="P49" s="24">
        <v>1620087</v>
      </c>
      <c r="Q49" s="24">
        <v>1600317</v>
      </c>
      <c r="R49" s="24">
        <v>1538628</v>
      </c>
      <c r="S49" s="24">
        <v>1436033</v>
      </c>
      <c r="T49" s="24">
        <v>1351725</v>
      </c>
      <c r="V49" s="25" t="s">
        <v>244</v>
      </c>
      <c r="W49" s="26">
        <v>311343</v>
      </c>
      <c r="X49" s="26">
        <v>353316</v>
      </c>
      <c r="Y49" s="26">
        <v>374339</v>
      </c>
      <c r="Z49" s="26">
        <v>384177</v>
      </c>
      <c r="AA49" s="26">
        <v>379784</v>
      </c>
    </row>
    <row r="50" spans="1:27" x14ac:dyDescent="0.25">
      <c r="A50" s="14" t="s">
        <v>243</v>
      </c>
      <c r="B50" s="13">
        <v>3288510</v>
      </c>
      <c r="C50" s="13">
        <v>3512074</v>
      </c>
      <c r="D50" s="13">
        <v>3355220</v>
      </c>
      <c r="E50" s="13">
        <v>3141976</v>
      </c>
      <c r="F50" s="13">
        <v>2971905</v>
      </c>
      <c r="H50" s="20" t="s">
        <v>243</v>
      </c>
      <c r="I50" s="21">
        <v>837108</v>
      </c>
      <c r="J50" s="21">
        <v>709990</v>
      </c>
      <c r="K50" s="21">
        <v>573621</v>
      </c>
      <c r="L50" s="21">
        <v>470037</v>
      </c>
      <c r="M50" s="21">
        <v>436576</v>
      </c>
      <c r="O50" s="23" t="s">
        <v>243</v>
      </c>
      <c r="P50" s="24">
        <v>2085433</v>
      </c>
      <c r="Q50" s="24">
        <v>2319462</v>
      </c>
      <c r="R50" s="24">
        <v>2250477</v>
      </c>
      <c r="S50" s="24">
        <v>2127043</v>
      </c>
      <c r="T50" s="24">
        <v>1993131</v>
      </c>
      <c r="V50" s="25" t="s">
        <v>243</v>
      </c>
      <c r="W50" s="26">
        <v>365969</v>
      </c>
      <c r="X50" s="26">
        <v>482622</v>
      </c>
      <c r="Y50" s="26">
        <v>531122</v>
      </c>
      <c r="Z50" s="26">
        <v>544896</v>
      </c>
      <c r="AA50" s="26">
        <v>542198</v>
      </c>
    </row>
    <row r="51" spans="1:27" x14ac:dyDescent="0.25">
      <c r="A51" s="14" t="s">
        <v>242</v>
      </c>
      <c r="B51" s="13">
        <v>357400</v>
      </c>
      <c r="C51" s="13">
        <v>433600</v>
      </c>
      <c r="D51" s="13">
        <v>461230</v>
      </c>
      <c r="E51" s="13">
        <v>502066</v>
      </c>
      <c r="F51" s="13">
        <v>537039</v>
      </c>
      <c r="H51" s="20" t="s">
        <v>242</v>
      </c>
      <c r="I51" s="21">
        <v>72202</v>
      </c>
      <c r="J51" s="21">
        <v>82088</v>
      </c>
      <c r="K51" s="21">
        <v>85831</v>
      </c>
      <c r="L51" s="21">
        <v>89111</v>
      </c>
      <c r="M51" s="21">
        <v>91233</v>
      </c>
      <c r="O51" s="23" t="s">
        <v>242</v>
      </c>
      <c r="P51" s="24">
        <v>238776</v>
      </c>
      <c r="Q51" s="24">
        <v>289608</v>
      </c>
      <c r="R51" s="24">
        <v>310444</v>
      </c>
      <c r="S51" s="24">
        <v>342909</v>
      </c>
      <c r="T51" s="24">
        <v>370749</v>
      </c>
      <c r="V51" s="25" t="s">
        <v>242</v>
      </c>
      <c r="W51" s="26">
        <v>46422</v>
      </c>
      <c r="X51" s="26">
        <v>61904</v>
      </c>
      <c r="Y51" s="26">
        <v>64955</v>
      </c>
      <c r="Z51" s="26">
        <v>70046</v>
      </c>
      <c r="AA51" s="26">
        <v>75057</v>
      </c>
    </row>
    <row r="52" spans="1:27" x14ac:dyDescent="0.25">
      <c r="A52" s="14" t="s">
        <v>241</v>
      </c>
      <c r="B52" s="13">
        <v>10508956</v>
      </c>
      <c r="C52" s="13">
        <v>10221644</v>
      </c>
      <c r="D52" s="13">
        <v>10097549</v>
      </c>
      <c r="E52" s="13">
        <v>10014324</v>
      </c>
      <c r="F52" s="13">
        <v>9908798</v>
      </c>
      <c r="H52" s="20" t="s">
        <v>241</v>
      </c>
      <c r="I52" s="21">
        <v>2118939</v>
      </c>
      <c r="J52" s="21">
        <v>1729248</v>
      </c>
      <c r="K52" s="21">
        <v>1579697</v>
      </c>
      <c r="L52" s="21">
        <v>1476856</v>
      </c>
      <c r="M52" s="21">
        <v>1430865</v>
      </c>
      <c r="O52" s="23" t="s">
        <v>241</v>
      </c>
      <c r="P52" s="24">
        <v>7072411</v>
      </c>
      <c r="Q52" s="24">
        <v>6961322</v>
      </c>
      <c r="R52" s="24">
        <v>6940253</v>
      </c>
      <c r="S52" s="24">
        <v>6873985</v>
      </c>
      <c r="T52" s="24">
        <v>6776258</v>
      </c>
      <c r="V52" s="25" t="s">
        <v>241</v>
      </c>
      <c r="W52" s="26">
        <v>1317606</v>
      </c>
      <c r="X52" s="26">
        <v>1531074</v>
      </c>
      <c r="Y52" s="26">
        <v>1577599</v>
      </c>
      <c r="Z52" s="26">
        <v>1663483</v>
      </c>
      <c r="AA52" s="26">
        <v>1701675</v>
      </c>
    </row>
    <row r="53" spans="1:27" x14ac:dyDescent="0.25">
      <c r="A53" s="14" t="s">
        <v>240</v>
      </c>
      <c r="B53" s="13">
        <v>13599092</v>
      </c>
      <c r="C53" s="13">
        <v>15863950</v>
      </c>
      <c r="D53" s="13">
        <v>16305526</v>
      </c>
      <c r="E53" s="13">
        <v>16574989</v>
      </c>
      <c r="F53" s="13">
        <v>16779575</v>
      </c>
      <c r="H53" s="20" t="s">
        <v>240</v>
      </c>
      <c r="I53" s="21">
        <v>3483686</v>
      </c>
      <c r="J53" s="21">
        <v>2945543</v>
      </c>
      <c r="K53" s="21">
        <v>3008574</v>
      </c>
      <c r="L53" s="21">
        <v>2912911</v>
      </c>
      <c r="M53" s="21">
        <v>2877922</v>
      </c>
      <c r="O53" s="23" t="s">
        <v>240</v>
      </c>
      <c r="P53" s="24">
        <v>8655985</v>
      </c>
      <c r="Q53" s="24">
        <v>10765965</v>
      </c>
      <c r="R53" s="24">
        <v>11008282</v>
      </c>
      <c r="S53" s="24">
        <v>11123750</v>
      </c>
      <c r="T53" s="24">
        <v>11077308</v>
      </c>
      <c r="V53" s="25" t="s">
        <v>240</v>
      </c>
      <c r="W53" s="26">
        <v>1459421</v>
      </c>
      <c r="X53" s="26">
        <v>2152442</v>
      </c>
      <c r="Y53" s="26">
        <v>2288670</v>
      </c>
      <c r="Z53" s="26">
        <v>2538328</v>
      </c>
      <c r="AA53" s="26">
        <v>2824345</v>
      </c>
    </row>
    <row r="54" spans="1:27" x14ac:dyDescent="0.25">
      <c r="A54" s="14" t="s">
        <v>239</v>
      </c>
      <c r="B54" s="13">
        <v>7592316</v>
      </c>
      <c r="C54" s="13">
        <v>8002186</v>
      </c>
      <c r="D54" s="13">
        <v>8201359</v>
      </c>
      <c r="E54" s="13">
        <v>8351643</v>
      </c>
      <c r="F54" s="13">
        <v>8451860</v>
      </c>
      <c r="H54" s="20" t="s">
        <v>239</v>
      </c>
      <c r="I54" s="21">
        <v>1779446</v>
      </c>
      <c r="J54" s="21">
        <v>1371750</v>
      </c>
      <c r="K54" s="21">
        <v>1323033</v>
      </c>
      <c r="L54" s="21">
        <v>1245167</v>
      </c>
      <c r="M54" s="21">
        <v>1219363</v>
      </c>
      <c r="O54" s="23" t="s">
        <v>239</v>
      </c>
      <c r="P54" s="24">
        <v>4691982</v>
      </c>
      <c r="Q54" s="24">
        <v>5396769</v>
      </c>
      <c r="R54" s="24">
        <v>5570381</v>
      </c>
      <c r="S54" s="24">
        <v>5633091</v>
      </c>
      <c r="T54" s="24">
        <v>5705240</v>
      </c>
      <c r="V54" s="25" t="s">
        <v>239</v>
      </c>
      <c r="W54" s="26">
        <v>1120888</v>
      </c>
      <c r="X54" s="26">
        <v>1233667</v>
      </c>
      <c r="Y54" s="26">
        <v>1307945</v>
      </c>
      <c r="Z54" s="26">
        <v>1473385</v>
      </c>
      <c r="AA54" s="26">
        <v>1527257</v>
      </c>
    </row>
    <row r="55" spans="1:27" x14ac:dyDescent="0.25">
      <c r="A55" s="14" t="s">
        <v>238</v>
      </c>
      <c r="B55" s="13">
        <v>33845698</v>
      </c>
      <c r="C55" s="13">
        <v>38263303</v>
      </c>
      <c r="D55" s="13">
        <v>38173835</v>
      </c>
      <c r="E55" s="13">
        <v>38022869</v>
      </c>
      <c r="F55" s="13">
        <v>38062535</v>
      </c>
      <c r="H55" s="20" t="s">
        <v>238</v>
      </c>
      <c r="I55" s="21">
        <v>8163785</v>
      </c>
      <c r="J55" s="21">
        <v>7581925</v>
      </c>
      <c r="K55" s="21">
        <v>6377237</v>
      </c>
      <c r="L55" s="21">
        <v>5819140</v>
      </c>
      <c r="M55" s="21">
        <v>5742871</v>
      </c>
      <c r="O55" s="23" t="s">
        <v>238</v>
      </c>
      <c r="P55" s="24">
        <v>22490898</v>
      </c>
      <c r="Q55" s="24">
        <v>26037307</v>
      </c>
      <c r="R55" s="24">
        <v>26778325</v>
      </c>
      <c r="S55" s="24">
        <v>27043852</v>
      </c>
      <c r="T55" s="24">
        <v>26843044</v>
      </c>
      <c r="V55" s="25" t="s">
        <v>238</v>
      </c>
      <c r="W55" s="26">
        <v>3191015</v>
      </c>
      <c r="X55" s="26">
        <v>4644071</v>
      </c>
      <c r="Y55" s="26">
        <v>5018273</v>
      </c>
      <c r="Z55" s="26">
        <v>5159877</v>
      </c>
      <c r="AA55" s="26">
        <v>5476620</v>
      </c>
    </row>
    <row r="56" spans="1:27" x14ac:dyDescent="0.25">
      <c r="A56" s="14" t="s">
        <v>237</v>
      </c>
      <c r="B56" s="13">
        <v>8879130</v>
      </c>
      <c r="C56" s="13">
        <v>10249022</v>
      </c>
      <c r="D56" s="13">
        <v>10494672</v>
      </c>
      <c r="E56" s="13">
        <v>10573479</v>
      </c>
      <c r="F56" s="13">
        <v>10487289</v>
      </c>
      <c r="H56" s="20" t="s">
        <v>237</v>
      </c>
      <c r="I56" s="21">
        <v>2467730</v>
      </c>
      <c r="J56" s="21">
        <v>1691266</v>
      </c>
      <c r="K56" s="21">
        <v>1675752</v>
      </c>
      <c r="L56" s="21">
        <v>1617993</v>
      </c>
      <c r="M56" s="21">
        <v>1550201</v>
      </c>
      <c r="O56" s="23" t="s">
        <v>237</v>
      </c>
      <c r="P56" s="24">
        <v>5541510</v>
      </c>
      <c r="Q56" s="24">
        <v>6914880</v>
      </c>
      <c r="R56" s="24">
        <v>7015481</v>
      </c>
      <c r="S56" s="24">
        <v>7025090</v>
      </c>
      <c r="T56" s="24">
        <v>6904482</v>
      </c>
      <c r="V56" s="25" t="s">
        <v>237</v>
      </c>
      <c r="W56" s="26">
        <v>869890</v>
      </c>
      <c r="X56" s="26">
        <v>1642876</v>
      </c>
      <c r="Y56" s="26">
        <v>1803439</v>
      </c>
      <c r="Z56" s="26">
        <v>1930396</v>
      </c>
      <c r="AA56" s="26">
        <v>2032606</v>
      </c>
    </row>
    <row r="57" spans="1:27" x14ac:dyDescent="0.25">
      <c r="A57" s="14" t="s">
        <v>236</v>
      </c>
      <c r="B57" s="13">
        <v>21141468</v>
      </c>
      <c r="C57" s="13">
        <v>22455485</v>
      </c>
      <c r="D57" s="13">
        <v>21382354</v>
      </c>
      <c r="E57" s="13">
        <v>20294683</v>
      </c>
      <c r="F57" s="13">
        <v>20020074</v>
      </c>
      <c r="H57" s="20" t="s">
        <v>236</v>
      </c>
      <c r="I57" s="21">
        <v>5319983</v>
      </c>
      <c r="J57" s="21">
        <v>4159567</v>
      </c>
      <c r="K57" s="21">
        <v>3735907</v>
      </c>
      <c r="L57" s="21">
        <v>3206067</v>
      </c>
      <c r="M57" s="21">
        <v>3139609</v>
      </c>
      <c r="O57" s="23" t="s">
        <v>236</v>
      </c>
      <c r="P57" s="24">
        <v>13811395</v>
      </c>
      <c r="Q57" s="24">
        <v>15334507</v>
      </c>
      <c r="R57" s="24">
        <v>14620291</v>
      </c>
      <c r="S57" s="24">
        <v>13813917</v>
      </c>
      <c r="T57" s="24">
        <v>13622267</v>
      </c>
      <c r="V57" s="25" t="s">
        <v>236</v>
      </c>
      <c r="W57" s="26">
        <v>2010090</v>
      </c>
      <c r="X57" s="26">
        <v>2961411</v>
      </c>
      <c r="Y57" s="26">
        <v>3026156</v>
      </c>
      <c r="Z57" s="26">
        <v>3274699</v>
      </c>
      <c r="AA57" s="26">
        <v>3258198</v>
      </c>
    </row>
    <row r="58" spans="1:27" x14ac:dyDescent="0.25">
      <c r="A58" s="14" t="s">
        <v>235</v>
      </c>
      <c r="B58" s="13">
        <v>1778454</v>
      </c>
      <c r="C58" s="13">
        <v>1987755</v>
      </c>
      <c r="D58" s="13">
        <v>1997590</v>
      </c>
      <c r="E58" s="13">
        <v>2046976</v>
      </c>
      <c r="F58" s="13">
        <v>2058821</v>
      </c>
      <c r="H58" s="20" t="s">
        <v>235</v>
      </c>
      <c r="I58">
        <v>408281</v>
      </c>
      <c r="J58" s="21">
        <v>320374</v>
      </c>
      <c r="K58" s="21">
        <v>286678</v>
      </c>
      <c r="L58" s="21">
        <v>287275</v>
      </c>
      <c r="M58" s="21">
        <v>298095</v>
      </c>
      <c r="O58" s="23" t="s">
        <v>235</v>
      </c>
      <c r="Q58" s="24">
        <v>1391981</v>
      </c>
      <c r="R58" s="24">
        <v>1404428</v>
      </c>
      <c r="S58" s="24">
        <v>1421436</v>
      </c>
      <c r="T58" s="24">
        <v>1408581</v>
      </c>
      <c r="V58" s="25" t="s">
        <v>235</v>
      </c>
      <c r="W58">
        <v>191000</v>
      </c>
      <c r="X58" s="26">
        <v>275400</v>
      </c>
      <c r="Y58" s="26">
        <v>306484</v>
      </c>
      <c r="Z58" s="26">
        <v>338265</v>
      </c>
      <c r="AA58" s="26">
        <v>352145</v>
      </c>
    </row>
    <row r="59" spans="1:27" x14ac:dyDescent="0.25">
      <c r="A59" s="14" t="s">
        <v>234</v>
      </c>
      <c r="B59" s="13">
        <v>4714593</v>
      </c>
      <c r="C59" s="13">
        <v>5398657</v>
      </c>
      <c r="D59" s="13">
        <v>5372685</v>
      </c>
      <c r="E59" s="13">
        <v>5390410</v>
      </c>
      <c r="F59" s="13">
        <v>5410836</v>
      </c>
      <c r="H59" s="20" t="s">
        <v>234</v>
      </c>
      <c r="I59" s="21">
        <v>1230072</v>
      </c>
      <c r="J59" s="21">
        <v>1069374</v>
      </c>
      <c r="K59" s="21">
        <v>919718</v>
      </c>
      <c r="L59" s="21">
        <v>835211</v>
      </c>
      <c r="M59" s="21">
        <v>830576</v>
      </c>
      <c r="O59" s="23" t="s">
        <v>234</v>
      </c>
      <c r="P59" s="24">
        <v>3014843</v>
      </c>
      <c r="Q59" s="24">
        <v>3714096</v>
      </c>
      <c r="R59" s="24">
        <v>3825405</v>
      </c>
      <c r="S59" s="24">
        <v>3884758</v>
      </c>
      <c r="T59" s="24">
        <v>3870038</v>
      </c>
      <c r="V59" s="25" t="s">
        <v>234</v>
      </c>
      <c r="W59" s="26">
        <v>469678</v>
      </c>
      <c r="X59" s="26">
        <v>615187</v>
      </c>
      <c r="Y59" s="26">
        <v>627562</v>
      </c>
      <c r="Z59" s="26">
        <v>670441</v>
      </c>
      <c r="AA59" s="26">
        <v>710222</v>
      </c>
    </row>
    <row r="60" spans="1:27" x14ac:dyDescent="0.25">
      <c r="A60" s="14" t="s">
        <v>233</v>
      </c>
      <c r="B60" s="13">
        <v>4702387</v>
      </c>
      <c r="C60" s="13">
        <v>5171302</v>
      </c>
      <c r="D60" s="13">
        <v>5236611</v>
      </c>
      <c r="E60" s="13">
        <v>5351427</v>
      </c>
      <c r="F60" s="13">
        <v>5426674</v>
      </c>
      <c r="H60" s="20" t="s">
        <v>233</v>
      </c>
      <c r="I60" s="21">
        <v>1043625</v>
      </c>
      <c r="J60" s="21">
        <v>943001</v>
      </c>
      <c r="K60" s="21">
        <v>914560</v>
      </c>
      <c r="L60" s="21">
        <v>888323</v>
      </c>
      <c r="M60" s="21">
        <v>891392</v>
      </c>
      <c r="O60" s="23" t="s">
        <v>233</v>
      </c>
      <c r="P60" s="24">
        <v>3167012</v>
      </c>
      <c r="Q60" s="24">
        <v>3461133</v>
      </c>
      <c r="R60" s="24">
        <v>3491111</v>
      </c>
      <c r="S60" s="24">
        <v>3552663</v>
      </c>
      <c r="T60" s="24">
        <v>3517089</v>
      </c>
      <c r="V60" s="25" t="s">
        <v>233</v>
      </c>
      <c r="W60" s="26">
        <v>491750</v>
      </c>
      <c r="X60" s="26">
        <v>767168</v>
      </c>
      <c r="Y60" s="26">
        <v>830940</v>
      </c>
      <c r="Z60" s="26">
        <v>910441</v>
      </c>
      <c r="AA60" s="26">
        <v>1018193</v>
      </c>
    </row>
    <row r="61" spans="1:27" x14ac:dyDescent="0.25">
      <c r="A61" s="14" t="s">
        <v>232</v>
      </c>
      <c r="B61" s="13">
        <v>8176447</v>
      </c>
      <c r="C61" s="13">
        <v>8861426</v>
      </c>
      <c r="D61" s="13">
        <v>9011392</v>
      </c>
      <c r="E61" s="13">
        <v>9340682</v>
      </c>
      <c r="F61" s="13">
        <v>9555893</v>
      </c>
      <c r="H61" s="20" t="s">
        <v>232</v>
      </c>
      <c r="I61" s="21">
        <v>1693086</v>
      </c>
      <c r="J61" s="21">
        <v>1639701</v>
      </c>
      <c r="K61" s="21">
        <v>1583581</v>
      </c>
      <c r="L61" s="21">
        <v>1549442</v>
      </c>
      <c r="M61" s="21">
        <v>1611859</v>
      </c>
      <c r="O61" s="23" t="s">
        <v>232</v>
      </c>
      <c r="P61" s="24">
        <v>5258234</v>
      </c>
      <c r="Q61" s="24">
        <v>5689170</v>
      </c>
      <c r="R61" s="24">
        <v>5873476</v>
      </c>
      <c r="S61" s="24">
        <v>6100463</v>
      </c>
      <c r="T61" s="24">
        <v>6115751</v>
      </c>
      <c r="V61" s="25" t="s">
        <v>232</v>
      </c>
      <c r="W61" s="26">
        <v>1225127</v>
      </c>
      <c r="X61" s="26">
        <v>1532555</v>
      </c>
      <c r="Y61" s="26">
        <v>1554335</v>
      </c>
      <c r="Z61" s="26">
        <v>1690777</v>
      </c>
      <c r="AA61" s="26">
        <v>1828283</v>
      </c>
    </row>
    <row r="62" spans="1:27" x14ac:dyDescent="0.25">
      <c r="A62" s="14" t="s">
        <v>231</v>
      </c>
      <c r="B62" s="13">
        <v>56230680</v>
      </c>
      <c r="C62" s="13">
        <v>58785246</v>
      </c>
      <c r="D62" s="13">
        <v>60182050</v>
      </c>
      <c r="E62" s="13">
        <v>62510197</v>
      </c>
      <c r="F62" s="13">
        <v>63905297</v>
      </c>
      <c r="H62" s="20" t="s">
        <v>231</v>
      </c>
      <c r="I62" s="21">
        <v>13229469</v>
      </c>
      <c r="J62" s="21">
        <v>11244193</v>
      </c>
      <c r="K62" s="21">
        <v>10922463</v>
      </c>
      <c r="L62" s="21">
        <v>11017760</v>
      </c>
      <c r="M62" s="21">
        <v>11260549</v>
      </c>
      <c r="O62" s="23" t="s">
        <v>231</v>
      </c>
      <c r="P62" s="24">
        <v>35158488</v>
      </c>
      <c r="Q62" s="24">
        <v>38248399</v>
      </c>
      <c r="R62" s="24">
        <v>39677267</v>
      </c>
      <c r="S62" s="24">
        <v>41325110</v>
      </c>
      <c r="T62" s="24">
        <v>41658380</v>
      </c>
      <c r="V62" s="25" t="s">
        <v>231</v>
      </c>
      <c r="W62" s="26">
        <v>7842723</v>
      </c>
      <c r="X62" s="26">
        <v>9292654</v>
      </c>
      <c r="Y62" s="26">
        <v>9582320</v>
      </c>
      <c r="Z62" s="26">
        <v>10167327</v>
      </c>
      <c r="AA62" s="26">
        <v>10986368</v>
      </c>
    </row>
    <row r="64" spans="1:27" x14ac:dyDescent="0.25">
      <c r="B64" s="1">
        <f>SUM(B38:B63)</f>
        <v>446526694</v>
      </c>
      <c r="C64" s="1">
        <f t="shared" ref="C64:AA64" si="1">SUM(C38:C63)</f>
        <v>479702921</v>
      </c>
      <c r="D64" s="1">
        <f t="shared" si="1"/>
        <v>487445921</v>
      </c>
      <c r="E64" s="1">
        <f t="shared" si="1"/>
        <v>495805210</v>
      </c>
      <c r="F64" s="1">
        <f t="shared" si="1"/>
        <v>499153758</v>
      </c>
      <c r="G64" s="1"/>
      <c r="H64" s="1"/>
      <c r="I64" s="1">
        <f t="shared" si="1"/>
        <v>106239310</v>
      </c>
      <c r="J64" s="1">
        <f t="shared" si="1"/>
        <v>82604000</v>
      </c>
      <c r="K64" s="1">
        <f t="shared" si="1"/>
        <v>79010107</v>
      </c>
      <c r="L64" s="1">
        <f t="shared" si="1"/>
        <v>77654825</v>
      </c>
      <c r="M64" s="1">
        <f t="shared" si="1"/>
        <v>77838679</v>
      </c>
      <c r="N64" s="1"/>
      <c r="O64" s="1"/>
      <c r="P64" s="1">
        <f t="shared" si="1"/>
        <v>283462934</v>
      </c>
      <c r="Q64" s="1">
        <f t="shared" si="1"/>
        <v>322078516</v>
      </c>
      <c r="R64" s="1">
        <f t="shared" si="1"/>
        <v>327549877</v>
      </c>
      <c r="S64" s="1">
        <f t="shared" si="1"/>
        <v>331430227</v>
      </c>
      <c r="T64" s="1">
        <f t="shared" si="1"/>
        <v>330280496</v>
      </c>
      <c r="U64" s="1"/>
      <c r="V64" s="1"/>
      <c r="W64" s="1">
        <f t="shared" si="1"/>
        <v>55644515</v>
      </c>
      <c r="X64" s="1">
        <f t="shared" si="1"/>
        <v>75020405</v>
      </c>
      <c r="Y64" s="1">
        <f t="shared" si="1"/>
        <v>80885937</v>
      </c>
      <c r="Z64" s="1">
        <f t="shared" si="1"/>
        <v>86728795</v>
      </c>
      <c r="AA64" s="1">
        <f t="shared" si="1"/>
        <v>91034583</v>
      </c>
    </row>
    <row r="67" spans="1:14" x14ac:dyDescent="0.25">
      <c r="A67" t="s">
        <v>265</v>
      </c>
      <c r="B67">
        <f>(I64+W64)/P64*100</f>
        <v>57.109345026394173</v>
      </c>
      <c r="C67">
        <f t="shared" ref="C67:E67" si="2">(J64+X64)/Q64*100</f>
        <v>48.939745176918287</v>
      </c>
      <c r="D67">
        <f t="shared" si="2"/>
        <v>48.815785084236197</v>
      </c>
      <c r="E67">
        <f t="shared" si="2"/>
        <v>49.598258278355523</v>
      </c>
      <c r="F67">
        <f>(M64+AA64)/T64*100</f>
        <v>51.130255660025412</v>
      </c>
      <c r="J67" s="13"/>
      <c r="L67" s="22"/>
      <c r="M67" s="22"/>
      <c r="N67" s="17"/>
    </row>
    <row r="68" spans="1:14" x14ac:dyDescent="0.25">
      <c r="A68" t="s">
        <v>267</v>
      </c>
      <c r="B68">
        <f>W64/P64*100</f>
        <v>19.630261429524325</v>
      </c>
      <c r="C68">
        <f t="shared" ref="C68:F68" si="3">X64/Q64*100</f>
        <v>23.292582793693697</v>
      </c>
      <c r="D68">
        <f t="shared" si="3"/>
        <v>24.694235192767302</v>
      </c>
      <c r="E68">
        <f t="shared" si="3"/>
        <v>26.168040189044074</v>
      </c>
      <c r="F68">
        <f t="shared" si="3"/>
        <v>27.562809218985791</v>
      </c>
      <c r="L68" s="27"/>
      <c r="M68" s="17"/>
      <c r="N68" s="17"/>
    </row>
    <row r="69" spans="1:14" x14ac:dyDescent="0.25">
      <c r="L69" s="27"/>
      <c r="M69" s="17"/>
      <c r="N69" s="17"/>
    </row>
    <row r="70" spans="1:14" x14ac:dyDescent="0.25">
      <c r="L70" s="27"/>
      <c r="M70" s="17"/>
      <c r="N70" s="17"/>
    </row>
    <row r="71" spans="1:14" x14ac:dyDescent="0.25">
      <c r="L71" s="17"/>
      <c r="M71" s="17"/>
      <c r="N71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1"/>
  <sheetViews>
    <sheetView topLeftCell="A85" workbookViewId="0">
      <selection activeCell="D112" sqref="D112"/>
    </sheetView>
  </sheetViews>
  <sheetFormatPr baseColWidth="10" defaultRowHeight="15" x14ac:dyDescent="0.25"/>
  <sheetData>
    <row r="2" spans="2:16" x14ac:dyDescent="0.25"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</row>
    <row r="3" spans="2:16" x14ac:dyDescent="0.25">
      <c r="B3" t="s">
        <v>35</v>
      </c>
      <c r="C3">
        <f t="shared" ref="C3:P3" si="0">C12/C5*100</f>
        <v>16.249619432478969</v>
      </c>
      <c r="D3">
        <f t="shared" si="0"/>
        <v>16.647326255410619</v>
      </c>
      <c r="E3">
        <f t="shared" si="0"/>
        <v>17.061704608603542</v>
      </c>
      <c r="F3">
        <f t="shared" si="0"/>
        <v>17.493820929070566</v>
      </c>
      <c r="G3">
        <f t="shared" si="0"/>
        <v>18.005203117721923</v>
      </c>
      <c r="H3">
        <f t="shared" si="0"/>
        <v>18.627021644346957</v>
      </c>
      <c r="I3">
        <f t="shared" si="0"/>
        <v>19.250921859513927</v>
      </c>
      <c r="J3">
        <f t="shared" si="0"/>
        <v>19.801139054936172</v>
      </c>
      <c r="K3">
        <f t="shared" si="0"/>
        <v>20.091435876621276</v>
      </c>
      <c r="L3">
        <f t="shared" si="0"/>
        <v>20.400649220371182</v>
      </c>
      <c r="M3">
        <f t="shared" si="0"/>
        <v>20.661706192287578</v>
      </c>
      <c r="N3">
        <f t="shared" si="0"/>
        <v>20.604235987938193</v>
      </c>
      <c r="O3">
        <f t="shared" si="0"/>
        <v>20.625339679295948</v>
      </c>
      <c r="P3">
        <f t="shared" si="0"/>
        <v>20.730059961294103</v>
      </c>
    </row>
    <row r="4" spans="2:16" x14ac:dyDescent="0.25">
      <c r="B4" t="s">
        <v>36</v>
      </c>
      <c r="C4">
        <f t="shared" ref="C4:P4" si="1">C14/C6*100</f>
        <v>16.02289794872755</v>
      </c>
      <c r="D4">
        <f t="shared" si="1"/>
        <v>16.132932405808791</v>
      </c>
      <c r="E4">
        <f t="shared" si="1"/>
        <v>16.245498790258651</v>
      </c>
      <c r="F4">
        <f t="shared" si="1"/>
        <v>16.334903950779143</v>
      </c>
      <c r="G4">
        <f t="shared" si="1"/>
        <v>16.39736214710414</v>
      </c>
      <c r="H4">
        <f t="shared" si="1"/>
        <v>16.513129940024211</v>
      </c>
      <c r="I4">
        <f t="shared" si="1"/>
        <v>16.551920510794403</v>
      </c>
      <c r="J4">
        <f t="shared" si="1"/>
        <v>16.519544758448863</v>
      </c>
      <c r="K4">
        <f t="shared" si="1"/>
        <v>16.578320133497996</v>
      </c>
      <c r="L4">
        <f t="shared" si="1"/>
        <v>16.68343186499332</v>
      </c>
      <c r="M4">
        <f t="shared" si="1"/>
        <v>16.792522166132255</v>
      </c>
      <c r="N4">
        <f t="shared" si="1"/>
        <v>16.913215187156741</v>
      </c>
      <c r="O4">
        <f t="shared" si="1"/>
        <v>17.313678712709585</v>
      </c>
      <c r="P4">
        <f t="shared" si="1"/>
        <v>17.732501682507113</v>
      </c>
    </row>
    <row r="5" spans="2:16" x14ac:dyDescent="0.25">
      <c r="B5" s="1" t="s">
        <v>37</v>
      </c>
      <c r="C5" s="1">
        <v>82163475</v>
      </c>
      <c r="D5" s="1">
        <v>82259540</v>
      </c>
      <c r="E5" s="1">
        <v>82440309</v>
      </c>
      <c r="F5" s="1">
        <v>82536680</v>
      </c>
      <c r="G5" s="1">
        <v>82531671</v>
      </c>
      <c r="H5" s="1">
        <v>82500849</v>
      </c>
      <c r="I5" s="1">
        <v>82437995</v>
      </c>
      <c r="J5" s="1">
        <v>82314906</v>
      </c>
      <c r="K5" s="1">
        <v>82217837</v>
      </c>
      <c r="L5" s="1">
        <v>82002356</v>
      </c>
      <c r="M5" s="1">
        <v>81802257</v>
      </c>
      <c r="N5" s="1">
        <v>81751602</v>
      </c>
      <c r="O5" s="1">
        <v>81843743</v>
      </c>
      <c r="P5" s="1">
        <v>82020578</v>
      </c>
    </row>
    <row r="6" spans="2:16" x14ac:dyDescent="0.25">
      <c r="B6" s="1" t="s">
        <v>38</v>
      </c>
      <c r="C6" s="1">
        <v>58858198</v>
      </c>
      <c r="D6" s="1">
        <v>59266572</v>
      </c>
      <c r="E6" s="1">
        <v>59685899</v>
      </c>
      <c r="F6" s="1">
        <v>60101841</v>
      </c>
      <c r="G6" s="1">
        <v>60505421</v>
      </c>
      <c r="H6" s="1">
        <v>60963264</v>
      </c>
      <c r="I6" s="1">
        <v>61399733</v>
      </c>
      <c r="J6" s="1">
        <v>61795238</v>
      </c>
      <c r="K6" s="1">
        <v>62134866</v>
      </c>
      <c r="L6" s="1">
        <v>62465709</v>
      </c>
      <c r="M6" s="1">
        <v>62765235</v>
      </c>
      <c r="N6" s="1">
        <v>63070344</v>
      </c>
      <c r="O6" s="1">
        <v>63375971</v>
      </c>
      <c r="P6" s="1">
        <v>63652034</v>
      </c>
    </row>
    <row r="11" spans="2:16" x14ac:dyDescent="0.25">
      <c r="C11">
        <v>2000</v>
      </c>
      <c r="D11">
        <v>2001</v>
      </c>
      <c r="E11">
        <v>2002</v>
      </c>
      <c r="F11">
        <v>2003</v>
      </c>
      <c r="G11">
        <v>2004</v>
      </c>
      <c r="H11">
        <v>2005</v>
      </c>
      <c r="I11">
        <v>2006</v>
      </c>
      <c r="J11">
        <v>2007</v>
      </c>
      <c r="K11">
        <v>2008</v>
      </c>
      <c r="L11">
        <v>2009</v>
      </c>
      <c r="M11">
        <v>2010</v>
      </c>
      <c r="N11">
        <v>2011</v>
      </c>
      <c r="O11">
        <v>2012</v>
      </c>
      <c r="P11">
        <v>2013</v>
      </c>
    </row>
    <row r="12" spans="2:16" x14ac:dyDescent="0.25">
      <c r="B12" s="3" t="s">
        <v>33</v>
      </c>
      <c r="C12" s="1">
        <v>13351252</v>
      </c>
      <c r="D12" s="1">
        <v>13694014</v>
      </c>
      <c r="E12" s="1">
        <v>14065722</v>
      </c>
      <c r="F12" s="1">
        <v>14438819</v>
      </c>
      <c r="G12" s="1">
        <v>14859995</v>
      </c>
      <c r="H12" s="1">
        <v>15367451</v>
      </c>
      <c r="I12" s="1">
        <v>15870074</v>
      </c>
      <c r="J12" s="1">
        <v>16299289</v>
      </c>
      <c r="K12" s="1">
        <v>16518744</v>
      </c>
      <c r="L12" s="1">
        <v>16729013</v>
      </c>
      <c r="M12" s="1">
        <v>16901742</v>
      </c>
      <c r="N12" s="1">
        <v>16844293</v>
      </c>
      <c r="O12" s="1">
        <v>16880550</v>
      </c>
      <c r="P12" s="1">
        <v>17002915</v>
      </c>
    </row>
    <row r="14" spans="2:16" x14ac:dyDescent="0.25">
      <c r="B14" s="3" t="s">
        <v>34</v>
      </c>
      <c r="C14" s="1">
        <v>9430789</v>
      </c>
      <c r="D14" s="1">
        <v>9561436</v>
      </c>
      <c r="E14" s="1">
        <v>9696272</v>
      </c>
      <c r="F14" s="1">
        <v>9817578</v>
      </c>
      <c r="G14" s="1">
        <v>9921293</v>
      </c>
      <c r="H14" s="1">
        <v>10066943</v>
      </c>
      <c r="I14" s="1">
        <v>10162835</v>
      </c>
      <c r="J14" s="1">
        <v>10208292</v>
      </c>
      <c r="K14" s="1">
        <v>10300917</v>
      </c>
      <c r="L14" s="1">
        <v>10421424</v>
      </c>
      <c r="M14" s="1">
        <v>10539866</v>
      </c>
      <c r="N14" s="1">
        <v>10667223</v>
      </c>
      <c r="O14" s="1">
        <v>10972712</v>
      </c>
      <c r="P14" s="1">
        <v>11287098</v>
      </c>
    </row>
    <row r="50" spans="1:6" x14ac:dyDescent="0.25">
      <c r="B50" t="s">
        <v>40</v>
      </c>
      <c r="C50" t="s">
        <v>39</v>
      </c>
      <c r="D50" t="s">
        <v>41</v>
      </c>
      <c r="E50" t="s">
        <v>42</v>
      </c>
      <c r="F50" t="s">
        <v>43</v>
      </c>
    </row>
    <row r="51" spans="1:6" x14ac:dyDescent="0.25">
      <c r="A51">
        <v>1.63</v>
      </c>
      <c r="B51">
        <v>100</v>
      </c>
      <c r="C51">
        <f>B51*$A51/2.1</f>
        <v>77.61904761904762</v>
      </c>
      <c r="D51">
        <f t="shared" ref="D51:F51" si="2">C51*$A51/2.1</f>
        <v>60.247165532879812</v>
      </c>
      <c r="E51">
        <f t="shared" si="2"/>
        <v>46.763276104092419</v>
      </c>
      <c r="F51">
        <f t="shared" si="2"/>
        <v>36.297209547462209</v>
      </c>
    </row>
    <row r="52" spans="1:6" x14ac:dyDescent="0.25">
      <c r="A52">
        <v>1.38</v>
      </c>
      <c r="B52">
        <v>100</v>
      </c>
      <c r="C52">
        <f>B52*$A52/2.1</f>
        <v>65.714285714285708</v>
      </c>
      <c r="D52">
        <f t="shared" ref="D52:F52" si="3">C52*$A52/2.1</f>
        <v>43.183673469387749</v>
      </c>
      <c r="E52">
        <f t="shared" si="3"/>
        <v>28.377842565597657</v>
      </c>
      <c r="F52">
        <f t="shared" si="3"/>
        <v>18.64829654310703</v>
      </c>
    </row>
    <row r="53" spans="1:6" x14ac:dyDescent="0.25">
      <c r="A53">
        <v>1.9</v>
      </c>
      <c r="B53">
        <v>100</v>
      </c>
      <c r="C53">
        <f t="shared" ref="C53:F56" si="4">B53*$A53/2.1</f>
        <v>90.476190476190467</v>
      </c>
      <c r="D53">
        <f t="shared" si="4"/>
        <v>81.859410430838977</v>
      </c>
      <c r="E53">
        <f t="shared" si="4"/>
        <v>74.063276104092395</v>
      </c>
      <c r="F53">
        <f t="shared" si="4"/>
        <v>67.009630760845496</v>
      </c>
    </row>
    <row r="54" spans="1:6" x14ac:dyDescent="0.25">
      <c r="A54">
        <v>2.11</v>
      </c>
      <c r="B54">
        <v>100</v>
      </c>
      <c r="C54">
        <f t="shared" si="4"/>
        <v>100.47619047619047</v>
      </c>
      <c r="D54">
        <f t="shared" si="4"/>
        <v>100.95464852607708</v>
      </c>
      <c r="E54">
        <f t="shared" si="4"/>
        <v>101.43538494762981</v>
      </c>
      <c r="F54">
        <f t="shared" si="4"/>
        <v>101.91841059023756</v>
      </c>
    </row>
    <row r="55" spans="1:6" x14ac:dyDescent="0.25">
      <c r="A55">
        <v>2.13</v>
      </c>
      <c r="B55">
        <v>100</v>
      </c>
      <c r="C55">
        <f t="shared" si="4"/>
        <v>101.42857142857143</v>
      </c>
      <c r="D55">
        <f t="shared" si="4"/>
        <v>102.87755102040816</v>
      </c>
      <c r="E55">
        <f t="shared" si="4"/>
        <v>104.34723032069971</v>
      </c>
      <c r="F55">
        <f t="shared" si="4"/>
        <v>105.83790503956683</v>
      </c>
    </row>
    <row r="56" spans="1:6" x14ac:dyDescent="0.25">
      <c r="A56">
        <v>2.2000000000000002</v>
      </c>
      <c r="B56">
        <v>100</v>
      </c>
      <c r="C56">
        <f t="shared" si="4"/>
        <v>104.76190476190477</v>
      </c>
      <c r="D56">
        <f t="shared" si="4"/>
        <v>109.75056689342405</v>
      </c>
      <c r="E56">
        <f t="shared" si="4"/>
        <v>114.97678436453948</v>
      </c>
      <c r="F56">
        <f t="shared" si="4"/>
        <v>120.45186933427945</v>
      </c>
    </row>
    <row r="75" spans="1:9" x14ac:dyDescent="0.25">
      <c r="A75" t="s">
        <v>281</v>
      </c>
    </row>
    <row r="76" spans="1:9" x14ac:dyDescent="0.25">
      <c r="A76" s="28" t="s">
        <v>261</v>
      </c>
      <c r="B76" s="28" t="s">
        <v>282</v>
      </c>
      <c r="C76" s="28" t="s">
        <v>283</v>
      </c>
      <c r="D76" s="28" t="s">
        <v>284</v>
      </c>
      <c r="E76" s="28" t="s">
        <v>285</v>
      </c>
      <c r="F76" s="28" t="s">
        <v>286</v>
      </c>
      <c r="G76" s="28" t="s">
        <v>287</v>
      </c>
      <c r="H76" s="28" t="s">
        <v>288</v>
      </c>
      <c r="I76" s="28" t="s">
        <v>289</v>
      </c>
    </row>
    <row r="77" spans="1:9" x14ac:dyDescent="0.25">
      <c r="A77" s="28" t="s">
        <v>292</v>
      </c>
      <c r="B77" s="29">
        <v>80443954</v>
      </c>
      <c r="C77" s="29">
        <v>79141641</v>
      </c>
      <c r="D77" s="29">
        <v>75479370</v>
      </c>
      <c r="E77" s="29">
        <v>70862530</v>
      </c>
      <c r="F77" s="29">
        <v>65459737</v>
      </c>
      <c r="G77" s="29">
        <v>59529378</v>
      </c>
      <c r="H77" s="29">
        <v>54439607</v>
      </c>
      <c r="I77" s="29">
        <v>50201169</v>
      </c>
    </row>
    <row r="78" spans="1:9" x14ac:dyDescent="0.25">
      <c r="A78" s="28" t="s">
        <v>290</v>
      </c>
      <c r="B78" s="29">
        <v>66088715</v>
      </c>
      <c r="C78" s="29">
        <v>67079953</v>
      </c>
      <c r="D78" s="29">
        <v>68578216</v>
      </c>
      <c r="E78" s="29">
        <v>69478603</v>
      </c>
      <c r="F78" s="29">
        <v>69419295</v>
      </c>
      <c r="G78" s="29">
        <v>69009521</v>
      </c>
      <c r="H78" s="29">
        <v>68737613</v>
      </c>
      <c r="I78" s="29">
        <v>68713709</v>
      </c>
    </row>
    <row r="79" spans="1:9" x14ac:dyDescent="0.25">
      <c r="A79" s="35" t="s">
        <v>293</v>
      </c>
      <c r="B79" s="36">
        <v>1.42</v>
      </c>
      <c r="C79" s="36">
        <v>1.45</v>
      </c>
      <c r="D79" s="36">
        <v>1.51</v>
      </c>
      <c r="E79" s="36">
        <v>1.56</v>
      </c>
      <c r="F79" s="36">
        <v>1.6</v>
      </c>
      <c r="G79" s="36">
        <v>1.63</v>
      </c>
      <c r="H79" s="36">
        <v>1.66</v>
      </c>
      <c r="I79" s="36">
        <v>1.69</v>
      </c>
    </row>
    <row r="80" spans="1:9" x14ac:dyDescent="0.25">
      <c r="A80" s="35" t="s">
        <v>294</v>
      </c>
      <c r="B80" s="36">
        <v>2.0099999999999998</v>
      </c>
      <c r="C80" s="36">
        <v>2.0099999999999998</v>
      </c>
      <c r="D80" s="36">
        <v>2</v>
      </c>
      <c r="E80" s="36">
        <v>1.99</v>
      </c>
      <c r="F80" s="36">
        <v>1.98</v>
      </c>
      <c r="G80" s="36">
        <v>1.98</v>
      </c>
      <c r="H80" s="36">
        <v>1.97</v>
      </c>
      <c r="I80" s="36">
        <v>1.97</v>
      </c>
    </row>
    <row r="84" spans="1:18" x14ac:dyDescent="0.25">
      <c r="A84" s="30" t="s">
        <v>291</v>
      </c>
    </row>
    <row r="85" spans="1:18" x14ac:dyDescent="0.25">
      <c r="A85" s="33" t="s">
        <v>261</v>
      </c>
      <c r="B85" s="33" t="s">
        <v>282</v>
      </c>
      <c r="C85" s="33" t="s">
        <v>283</v>
      </c>
      <c r="D85" s="33" t="s">
        <v>284</v>
      </c>
      <c r="E85" s="33" t="s">
        <v>285</v>
      </c>
      <c r="F85" s="33" t="s">
        <v>286</v>
      </c>
      <c r="G85" s="33" t="s">
        <v>287</v>
      </c>
      <c r="H85" s="33" t="s">
        <v>288</v>
      </c>
      <c r="I85" s="33" t="s">
        <v>289</v>
      </c>
      <c r="L85" s="30"/>
    </row>
    <row r="86" spans="1:18" x14ac:dyDescent="0.25">
      <c r="A86" s="33" t="s">
        <v>292</v>
      </c>
      <c r="B86" s="34">
        <v>80709056</v>
      </c>
      <c r="C86" s="34">
        <v>80637413</v>
      </c>
      <c r="D86" s="34">
        <v>79758182</v>
      </c>
      <c r="E86" s="34">
        <v>77811398</v>
      </c>
      <c r="F86" s="34">
        <v>74721315</v>
      </c>
      <c r="G86" s="34">
        <v>71021529</v>
      </c>
      <c r="H86" s="34">
        <v>67929656</v>
      </c>
      <c r="I86" s="34">
        <v>65378410</v>
      </c>
      <c r="L86" s="31"/>
      <c r="M86" s="31"/>
      <c r="N86" s="31"/>
      <c r="O86" s="31"/>
      <c r="P86" s="31"/>
      <c r="Q86" s="31"/>
      <c r="R86" s="31"/>
    </row>
    <row r="87" spans="1:18" x14ac:dyDescent="0.25">
      <c r="A87" s="33" t="s">
        <v>290</v>
      </c>
      <c r="B87" s="34">
        <v>66175754</v>
      </c>
      <c r="C87" s="34">
        <v>67658927</v>
      </c>
      <c r="D87" s="34">
        <v>70396105</v>
      </c>
      <c r="E87" s="34">
        <v>72767166</v>
      </c>
      <c r="F87" s="34">
        <v>74297319</v>
      </c>
      <c r="G87" s="34">
        <v>75599180</v>
      </c>
      <c r="H87" s="34">
        <v>77109937</v>
      </c>
      <c r="I87" s="34">
        <v>78842668</v>
      </c>
      <c r="L87" s="31"/>
      <c r="M87" s="32"/>
      <c r="N87" s="32"/>
      <c r="O87" s="32"/>
      <c r="P87" s="32"/>
      <c r="Q87" s="32"/>
      <c r="R87" s="32"/>
    </row>
    <row r="88" spans="1:18" x14ac:dyDescent="0.25">
      <c r="A88" s="37" t="s">
        <v>293</v>
      </c>
      <c r="B88" s="38">
        <v>1.42</v>
      </c>
      <c r="C88" s="38">
        <v>1.45</v>
      </c>
      <c r="D88" s="38">
        <v>1.51</v>
      </c>
      <c r="E88" s="38">
        <v>1.56</v>
      </c>
      <c r="F88" s="38">
        <v>1.6</v>
      </c>
      <c r="G88" s="38">
        <v>1.63</v>
      </c>
      <c r="H88" s="38">
        <v>1.66</v>
      </c>
      <c r="I88" s="38">
        <v>1.69</v>
      </c>
      <c r="L88" s="31"/>
      <c r="M88" s="32"/>
      <c r="N88" s="32"/>
      <c r="O88" s="32"/>
      <c r="P88" s="32"/>
      <c r="Q88" s="32"/>
      <c r="R88" s="32"/>
    </row>
    <row r="89" spans="1:18" x14ac:dyDescent="0.25">
      <c r="A89" s="37" t="s">
        <v>294</v>
      </c>
      <c r="B89" s="38">
        <v>2.0099999999999998</v>
      </c>
      <c r="C89" s="38">
        <v>2.0099999999999998</v>
      </c>
      <c r="D89" s="38">
        <v>2</v>
      </c>
      <c r="E89" s="38">
        <v>1.99</v>
      </c>
      <c r="F89" s="38">
        <v>1.98</v>
      </c>
      <c r="G89" s="38">
        <v>1.98</v>
      </c>
      <c r="H89" s="38">
        <v>1.97</v>
      </c>
      <c r="I89" s="38">
        <v>1.97</v>
      </c>
    </row>
    <row r="90" spans="1:18" x14ac:dyDescent="0.25">
      <c r="A90" s="37" t="s">
        <v>293</v>
      </c>
      <c r="B90" s="38">
        <v>1.42</v>
      </c>
      <c r="C90" s="38">
        <v>1.45</v>
      </c>
      <c r="D90" s="38">
        <v>1.51</v>
      </c>
      <c r="E90" s="38">
        <v>1.56</v>
      </c>
      <c r="F90" s="38">
        <v>1.6</v>
      </c>
      <c r="G90" s="38">
        <v>1.63</v>
      </c>
      <c r="H90" s="38">
        <v>1.66</v>
      </c>
      <c r="I90" s="38">
        <v>1.69</v>
      </c>
    </row>
    <row r="91" spans="1:18" x14ac:dyDescent="0.25">
      <c r="A91" s="37" t="s">
        <v>294</v>
      </c>
      <c r="B91" s="38">
        <v>2.0099999999999998</v>
      </c>
      <c r="C91" s="38">
        <v>2.0099999999999998</v>
      </c>
      <c r="D91" s="38">
        <v>2</v>
      </c>
      <c r="E91" s="38">
        <v>1.99</v>
      </c>
      <c r="F91" s="38">
        <v>1.98</v>
      </c>
      <c r="G91" s="38">
        <v>1.98</v>
      </c>
      <c r="H91" s="38">
        <v>1.97</v>
      </c>
      <c r="I91" s="38">
        <v>1.97</v>
      </c>
    </row>
    <row r="110" spans="3:4" x14ac:dyDescent="0.25">
      <c r="C110">
        <v>1</v>
      </c>
      <c r="D110">
        <v>1</v>
      </c>
    </row>
    <row r="111" spans="3:4" x14ac:dyDescent="0.25">
      <c r="C111">
        <f>180/100</f>
        <v>1.8</v>
      </c>
      <c r="D111">
        <f>180/80</f>
        <v>2.25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"/>
  <sheetViews>
    <sheetView workbookViewId="0">
      <selection activeCell="L16" sqref="L16"/>
    </sheetView>
  </sheetViews>
  <sheetFormatPr baseColWidth="10" defaultRowHeight="15" x14ac:dyDescent="0.25"/>
  <sheetData>
    <row r="3" spans="1:15" x14ac:dyDescent="0.25"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</row>
    <row r="4" spans="1:15" x14ac:dyDescent="0.25">
      <c r="A4" t="s">
        <v>44</v>
      </c>
      <c r="B4">
        <v>1.48</v>
      </c>
      <c r="C4">
        <v>1.46</v>
      </c>
      <c r="D4">
        <v>1.46</v>
      </c>
      <c r="E4">
        <v>1.47</v>
      </c>
      <c r="F4">
        <v>1.5</v>
      </c>
      <c r="G4">
        <v>1.51</v>
      </c>
      <c r="H4">
        <v>1.54</v>
      </c>
      <c r="I4">
        <v>1.56</v>
      </c>
      <c r="J4">
        <v>1.61</v>
      </c>
      <c r="K4">
        <v>1.61</v>
      </c>
      <c r="L4">
        <v>1.62</v>
      </c>
      <c r="M4">
        <v>1.58</v>
      </c>
      <c r="N4">
        <v>1.58</v>
      </c>
      <c r="O4">
        <v>1.55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opLeftCell="A130" workbookViewId="0">
      <selection activeCell="L147" sqref="L147"/>
    </sheetView>
  </sheetViews>
  <sheetFormatPr baseColWidth="10" defaultRowHeight="15" x14ac:dyDescent="0.25"/>
  <cols>
    <col min="1" max="1" width="37.140625" customWidth="1"/>
    <col min="2" max="10" width="14.140625" bestFit="1" customWidth="1"/>
  </cols>
  <sheetData>
    <row r="1" spans="1:10" x14ac:dyDescent="0.25">
      <c r="A1" s="17" t="s">
        <v>221</v>
      </c>
      <c r="B1" s="15">
        <v>2015</v>
      </c>
      <c r="C1" s="15">
        <v>2020</v>
      </c>
      <c r="D1" s="15">
        <v>2025</v>
      </c>
      <c r="E1" s="15">
        <v>2030</v>
      </c>
      <c r="F1" s="15">
        <v>2040</v>
      </c>
      <c r="G1" s="15">
        <v>2050</v>
      </c>
      <c r="H1" s="15">
        <v>2060</v>
      </c>
      <c r="I1" s="15">
        <v>2070</v>
      </c>
      <c r="J1" s="15">
        <v>2080</v>
      </c>
    </row>
    <row r="2" spans="1:10" x14ac:dyDescent="0.25">
      <c r="A2" s="17" t="s">
        <v>3</v>
      </c>
      <c r="B2" s="17">
        <v>508223624</v>
      </c>
      <c r="C2" s="17">
        <v>512474771</v>
      </c>
      <c r="D2" s="17">
        <v>515754662</v>
      </c>
      <c r="E2" s="17">
        <v>518499055</v>
      </c>
      <c r="F2" s="17">
        <v>523545921</v>
      </c>
      <c r="G2" s="17">
        <v>525527890</v>
      </c>
      <c r="H2" s="17">
        <v>522945539</v>
      </c>
      <c r="I2" s="17">
        <v>520123107</v>
      </c>
      <c r="J2" s="17">
        <v>520035469</v>
      </c>
    </row>
    <row r="3" spans="1:10" x14ac:dyDescent="0.25">
      <c r="A3" s="17">
        <v>0</v>
      </c>
      <c r="B3" s="18">
        <v>5212703</v>
      </c>
      <c r="C3" s="18">
        <v>5081663</v>
      </c>
      <c r="D3" s="18">
        <v>4938730</v>
      </c>
      <c r="E3" s="18">
        <v>4876580</v>
      </c>
      <c r="F3" s="18">
        <v>5056580</v>
      </c>
      <c r="G3" s="18">
        <v>5107604</v>
      </c>
      <c r="H3" s="18">
        <v>5039620</v>
      </c>
      <c r="I3" s="18">
        <v>5105234</v>
      </c>
      <c r="J3" s="18">
        <v>5137253</v>
      </c>
    </row>
    <row r="4" spans="1:10" x14ac:dyDescent="0.25">
      <c r="A4" s="17">
        <v>1</v>
      </c>
      <c r="B4" s="18">
        <v>5091496</v>
      </c>
      <c r="C4" s="18">
        <v>5130472</v>
      </c>
      <c r="D4" s="18">
        <v>4986567</v>
      </c>
      <c r="E4" s="18">
        <v>4904635</v>
      </c>
      <c r="F4" s="18">
        <v>5062886</v>
      </c>
      <c r="G4" s="18">
        <v>5140707</v>
      </c>
      <c r="H4" s="18">
        <v>5064802</v>
      </c>
      <c r="I4" s="18">
        <v>5118101</v>
      </c>
      <c r="J4" s="18">
        <v>5160426</v>
      </c>
    </row>
    <row r="5" spans="1:10" x14ac:dyDescent="0.25">
      <c r="A5" s="17">
        <v>2</v>
      </c>
      <c r="B5" s="18">
        <v>5177892</v>
      </c>
      <c r="C5" s="18">
        <v>5178653</v>
      </c>
      <c r="D5" s="18">
        <v>5037177</v>
      </c>
      <c r="E5" s="18">
        <v>4937471</v>
      </c>
      <c r="F5" s="18">
        <v>5067158</v>
      </c>
      <c r="G5" s="18">
        <v>5171940</v>
      </c>
      <c r="H5" s="18">
        <v>5091627</v>
      </c>
      <c r="I5" s="18">
        <v>5130314</v>
      </c>
      <c r="J5" s="18">
        <v>5182058</v>
      </c>
    </row>
    <row r="6" spans="1:10" x14ac:dyDescent="0.25">
      <c r="A6" s="17">
        <v>3</v>
      </c>
      <c r="B6" s="18">
        <v>5273069</v>
      </c>
      <c r="C6" s="18">
        <v>5224577</v>
      </c>
      <c r="D6" s="18">
        <v>5088349</v>
      </c>
      <c r="E6" s="18">
        <v>4973846</v>
      </c>
      <c r="F6" s="18">
        <v>5069346</v>
      </c>
      <c r="G6" s="18">
        <v>5200254</v>
      </c>
      <c r="H6" s="18">
        <v>5119571</v>
      </c>
      <c r="I6" s="18">
        <v>5141947</v>
      </c>
      <c r="J6" s="18">
        <v>5201920</v>
      </c>
    </row>
    <row r="7" spans="1:10" x14ac:dyDescent="0.25">
      <c r="A7" s="17">
        <v>4</v>
      </c>
      <c r="B7" s="18">
        <v>5396879</v>
      </c>
      <c r="C7" s="18">
        <v>5268345</v>
      </c>
      <c r="D7" s="18">
        <v>5138865</v>
      </c>
      <c r="E7" s="18">
        <v>5013483</v>
      </c>
      <c r="F7" s="18">
        <v>5070383</v>
      </c>
      <c r="G7" s="18">
        <v>5225291</v>
      </c>
      <c r="H7" s="18">
        <v>5148400</v>
      </c>
      <c r="I7" s="18">
        <v>5153335</v>
      </c>
      <c r="J7" s="18">
        <v>5219813</v>
      </c>
    </row>
    <row r="8" spans="1:10" x14ac:dyDescent="0.25">
      <c r="A8" s="17">
        <v>5</v>
      </c>
      <c r="B8" s="18">
        <v>5431894</v>
      </c>
      <c r="C8" s="18">
        <v>5309769</v>
      </c>
      <c r="D8" s="18">
        <v>5187363</v>
      </c>
      <c r="E8" s="18">
        <v>5055999</v>
      </c>
      <c r="F8" s="18">
        <v>5071426</v>
      </c>
      <c r="G8" s="18">
        <v>5246633</v>
      </c>
      <c r="H8" s="18">
        <v>5177709</v>
      </c>
      <c r="I8" s="18">
        <v>5164741</v>
      </c>
      <c r="J8" s="18">
        <v>5235615</v>
      </c>
    </row>
    <row r="9" spans="1:10" x14ac:dyDescent="0.25">
      <c r="A9" s="17">
        <v>6</v>
      </c>
      <c r="B9" s="18">
        <v>5487591</v>
      </c>
      <c r="C9" s="18">
        <v>5187166</v>
      </c>
      <c r="D9" s="18">
        <v>5233975</v>
      </c>
      <c r="E9" s="18">
        <v>5100929</v>
      </c>
      <c r="F9" s="18">
        <v>5073944</v>
      </c>
      <c r="G9" s="18">
        <v>5264167</v>
      </c>
      <c r="H9" s="18">
        <v>5207379</v>
      </c>
      <c r="I9" s="18">
        <v>5176648</v>
      </c>
      <c r="J9" s="18">
        <v>5249380</v>
      </c>
    </row>
    <row r="10" spans="1:10" x14ac:dyDescent="0.25">
      <c r="A10" s="17">
        <v>7</v>
      </c>
      <c r="B10" s="18">
        <v>5382249</v>
      </c>
      <c r="C10" s="18">
        <v>5270275</v>
      </c>
      <c r="D10" s="18">
        <v>5278541</v>
      </c>
      <c r="E10" s="18">
        <v>5147469</v>
      </c>
      <c r="F10" s="18">
        <v>5079096</v>
      </c>
      <c r="G10" s="18">
        <v>5277677</v>
      </c>
      <c r="H10" s="18">
        <v>5236962</v>
      </c>
      <c r="I10" s="18">
        <v>5189361</v>
      </c>
      <c r="J10" s="18">
        <v>5261130</v>
      </c>
    </row>
    <row r="11" spans="1:10" x14ac:dyDescent="0.25">
      <c r="A11" s="17">
        <v>8</v>
      </c>
      <c r="B11" s="18">
        <v>5334013</v>
      </c>
      <c r="C11" s="18">
        <v>5361853</v>
      </c>
      <c r="D11" s="18">
        <v>5320620</v>
      </c>
      <c r="E11" s="18">
        <v>5194419</v>
      </c>
      <c r="F11" s="18">
        <v>5087651</v>
      </c>
      <c r="G11" s="18">
        <v>5287166</v>
      </c>
      <c r="H11" s="18">
        <v>5266191</v>
      </c>
      <c r="I11" s="18">
        <v>5203099</v>
      </c>
      <c r="J11" s="18">
        <v>5271104</v>
      </c>
    </row>
    <row r="12" spans="1:10" x14ac:dyDescent="0.25">
      <c r="A12" s="17">
        <v>9</v>
      </c>
      <c r="B12" s="18">
        <v>5259106</v>
      </c>
      <c r="C12" s="18">
        <v>5482020</v>
      </c>
      <c r="D12" s="18">
        <v>5360528</v>
      </c>
      <c r="E12" s="18">
        <v>5240734</v>
      </c>
      <c r="F12" s="18">
        <v>5100110</v>
      </c>
      <c r="G12" s="18">
        <v>5292594</v>
      </c>
      <c r="H12" s="18">
        <v>5294587</v>
      </c>
      <c r="I12" s="18">
        <v>5218077</v>
      </c>
      <c r="J12" s="18">
        <v>5279458</v>
      </c>
    </row>
    <row r="13" spans="1:10" x14ac:dyDescent="0.25">
      <c r="A13" s="17">
        <v>10</v>
      </c>
      <c r="B13" s="18">
        <v>5222997</v>
      </c>
      <c r="C13" s="18">
        <v>5513463</v>
      </c>
      <c r="D13" s="18">
        <v>5398158</v>
      </c>
      <c r="E13" s="18">
        <v>5285112</v>
      </c>
      <c r="F13" s="18">
        <v>5116451</v>
      </c>
      <c r="G13" s="18">
        <v>5294193</v>
      </c>
      <c r="H13" s="18">
        <v>5321770</v>
      </c>
      <c r="I13" s="18">
        <v>5234498</v>
      </c>
      <c r="J13" s="18">
        <v>5286426</v>
      </c>
    </row>
    <row r="14" spans="1:10" x14ac:dyDescent="0.25">
      <c r="A14" s="17">
        <v>11</v>
      </c>
      <c r="B14" s="18">
        <v>5178090</v>
      </c>
      <c r="C14" s="18">
        <v>5565648</v>
      </c>
      <c r="D14" s="18">
        <v>5271881</v>
      </c>
      <c r="E14" s="18">
        <v>5327685</v>
      </c>
      <c r="F14" s="18">
        <v>5136490</v>
      </c>
      <c r="G14" s="18">
        <v>5292240</v>
      </c>
      <c r="H14" s="18">
        <v>5347115</v>
      </c>
      <c r="I14" s="18">
        <v>5252335</v>
      </c>
      <c r="J14" s="18">
        <v>5292262</v>
      </c>
    </row>
    <row r="15" spans="1:10" x14ac:dyDescent="0.25">
      <c r="A15" s="17">
        <v>12</v>
      </c>
      <c r="B15" s="18">
        <v>5157763</v>
      </c>
      <c r="C15" s="18">
        <v>5456911</v>
      </c>
      <c r="D15" s="18">
        <v>5351311</v>
      </c>
      <c r="E15" s="18">
        <v>5368276</v>
      </c>
      <c r="F15" s="18">
        <v>5160466</v>
      </c>
      <c r="G15" s="18">
        <v>5287661</v>
      </c>
      <c r="H15" s="18">
        <v>5370169</v>
      </c>
      <c r="I15" s="18">
        <v>5271566</v>
      </c>
      <c r="J15" s="18">
        <v>5297310</v>
      </c>
    </row>
    <row r="16" spans="1:10" x14ac:dyDescent="0.25">
      <c r="A16" s="17">
        <v>13</v>
      </c>
      <c r="B16" s="18">
        <v>5207625</v>
      </c>
      <c r="C16" s="18">
        <v>5405315</v>
      </c>
      <c r="D16" s="18">
        <v>5439253</v>
      </c>
      <c r="E16" s="18">
        <v>5406469</v>
      </c>
      <c r="F16" s="18">
        <v>5187997</v>
      </c>
      <c r="G16" s="18">
        <v>5281080</v>
      </c>
      <c r="H16" s="18">
        <v>5390436</v>
      </c>
      <c r="I16" s="18">
        <v>5292065</v>
      </c>
      <c r="J16" s="18">
        <v>5301925</v>
      </c>
    </row>
    <row r="17" spans="1:10" x14ac:dyDescent="0.25">
      <c r="A17" s="17">
        <v>14</v>
      </c>
      <c r="B17" s="18">
        <v>5341367</v>
      </c>
      <c r="C17" s="18">
        <v>5327260</v>
      </c>
      <c r="D17" s="18">
        <v>5555983</v>
      </c>
      <c r="E17" s="18">
        <v>5442730</v>
      </c>
      <c r="F17" s="18">
        <v>5219102</v>
      </c>
      <c r="G17" s="18">
        <v>5273689</v>
      </c>
      <c r="H17" s="18">
        <v>5407763</v>
      </c>
      <c r="I17" s="18">
        <v>5313790</v>
      </c>
      <c r="J17" s="18">
        <v>5306648</v>
      </c>
    </row>
    <row r="18" spans="1:10" x14ac:dyDescent="0.25">
      <c r="A18" s="17">
        <v>15</v>
      </c>
      <c r="B18" s="18">
        <v>5295769</v>
      </c>
      <c r="C18" s="18">
        <v>5288920</v>
      </c>
      <c r="D18" s="18">
        <v>5584983</v>
      </c>
      <c r="E18" s="18">
        <v>5477752</v>
      </c>
      <c r="F18" s="18">
        <v>5254311</v>
      </c>
      <c r="G18" s="18">
        <v>5267522</v>
      </c>
      <c r="H18" s="18">
        <v>5422540</v>
      </c>
      <c r="I18" s="18">
        <v>5337105</v>
      </c>
      <c r="J18" s="18">
        <v>5312473</v>
      </c>
    </row>
    <row r="19" spans="1:10" x14ac:dyDescent="0.25">
      <c r="A19" s="17">
        <v>16</v>
      </c>
      <c r="B19" s="18">
        <v>5329011</v>
      </c>
      <c r="C19" s="18">
        <v>5244913</v>
      </c>
      <c r="D19" s="18">
        <v>5638004</v>
      </c>
      <c r="E19" s="18">
        <v>5352425</v>
      </c>
      <c r="F19" s="18">
        <v>5295673</v>
      </c>
      <c r="G19" s="18">
        <v>5266447</v>
      </c>
      <c r="H19" s="18">
        <v>5436967</v>
      </c>
      <c r="I19" s="18">
        <v>5364107</v>
      </c>
      <c r="J19" s="18">
        <v>5322008</v>
      </c>
    </row>
    <row r="20" spans="1:10" x14ac:dyDescent="0.25">
      <c r="A20" s="17">
        <v>17</v>
      </c>
      <c r="B20" s="18">
        <v>5401658</v>
      </c>
      <c r="C20" s="18">
        <v>5232189</v>
      </c>
      <c r="D20" s="18">
        <v>5537215</v>
      </c>
      <c r="E20" s="18">
        <v>5440136</v>
      </c>
      <c r="F20" s="18">
        <v>5346640</v>
      </c>
      <c r="G20" s="18">
        <v>5275645</v>
      </c>
      <c r="H20" s="18">
        <v>5454597</v>
      </c>
      <c r="I20" s="18">
        <v>5397915</v>
      </c>
      <c r="J20" s="18">
        <v>5338986</v>
      </c>
    </row>
    <row r="21" spans="1:10" x14ac:dyDescent="0.25">
      <c r="A21" s="17">
        <v>18</v>
      </c>
      <c r="B21" s="18">
        <v>5462708</v>
      </c>
      <c r="C21" s="18">
        <v>5299260</v>
      </c>
      <c r="D21" s="18">
        <v>5503680</v>
      </c>
      <c r="E21" s="18">
        <v>5547168</v>
      </c>
      <c r="F21" s="18">
        <v>5409717</v>
      </c>
      <c r="G21" s="18">
        <v>5299412</v>
      </c>
      <c r="H21" s="18">
        <v>5478646</v>
      </c>
      <c r="I21" s="18">
        <v>5441258</v>
      </c>
      <c r="J21" s="18">
        <v>5366459</v>
      </c>
    </row>
    <row r="22" spans="1:10" x14ac:dyDescent="0.25">
      <c r="A22" s="17">
        <v>19</v>
      </c>
      <c r="B22" s="18">
        <v>5486844</v>
      </c>
      <c r="C22" s="18">
        <v>5459881</v>
      </c>
      <c r="D22" s="18">
        <v>5454083</v>
      </c>
      <c r="E22" s="18">
        <v>5694068</v>
      </c>
      <c r="F22" s="18">
        <v>5484619</v>
      </c>
      <c r="G22" s="18">
        <v>5338905</v>
      </c>
      <c r="H22" s="18">
        <v>5509568</v>
      </c>
      <c r="I22" s="18">
        <v>5493981</v>
      </c>
      <c r="J22" s="18">
        <v>5404829</v>
      </c>
    </row>
    <row r="23" spans="1:10" x14ac:dyDescent="0.25">
      <c r="A23" s="17">
        <v>20</v>
      </c>
      <c r="B23" s="18">
        <v>5611886</v>
      </c>
      <c r="C23" s="18">
        <v>5447883</v>
      </c>
      <c r="D23" s="18">
        <v>5451247</v>
      </c>
      <c r="E23" s="18">
        <v>5761073</v>
      </c>
      <c r="F23" s="18">
        <v>5567569</v>
      </c>
      <c r="G23" s="18">
        <v>5391775</v>
      </c>
      <c r="H23" s="18">
        <v>5545206</v>
      </c>
      <c r="I23" s="18">
        <v>5553277</v>
      </c>
      <c r="J23" s="18">
        <v>5451879</v>
      </c>
    </row>
    <row r="24" spans="1:10" x14ac:dyDescent="0.25">
      <c r="A24" s="17">
        <v>21</v>
      </c>
      <c r="B24" s="16">
        <v>5767222</v>
      </c>
      <c r="C24" s="16">
        <v>5515255</v>
      </c>
      <c r="D24" s="16">
        <v>5443705</v>
      </c>
      <c r="E24" s="16">
        <v>5853457</v>
      </c>
      <c r="F24" s="16">
        <v>5654600</v>
      </c>
      <c r="G24" s="16">
        <v>5453982</v>
      </c>
      <c r="H24" s="16">
        <v>5582130</v>
      </c>
      <c r="I24" s="16">
        <v>5614861</v>
      </c>
      <c r="J24" s="16">
        <v>5504028</v>
      </c>
    </row>
    <row r="25" spans="1:10" x14ac:dyDescent="0.25">
      <c r="A25" s="17">
        <v>22</v>
      </c>
      <c r="B25" s="16">
        <v>5958926</v>
      </c>
      <c r="C25" s="16">
        <v>5615659</v>
      </c>
      <c r="D25" s="16">
        <v>5461079</v>
      </c>
      <c r="E25" s="16">
        <v>5785907</v>
      </c>
      <c r="F25" s="16">
        <v>5741475</v>
      </c>
      <c r="G25" s="16">
        <v>5522039</v>
      </c>
      <c r="H25" s="16">
        <v>5617739</v>
      </c>
      <c r="I25" s="16">
        <v>5674942</v>
      </c>
      <c r="J25" s="16">
        <v>5558051</v>
      </c>
    </row>
    <row r="26" spans="1:10" x14ac:dyDescent="0.25">
      <c r="A26" s="17">
        <v>23</v>
      </c>
      <c r="B26" s="16">
        <v>6109239</v>
      </c>
      <c r="C26" s="16">
        <v>5692829</v>
      </c>
      <c r="D26" s="16">
        <v>5546192</v>
      </c>
      <c r="E26" s="16">
        <v>5773173</v>
      </c>
      <c r="F26" s="16">
        <v>5824620</v>
      </c>
      <c r="G26" s="16">
        <v>5592751</v>
      </c>
      <c r="H26" s="16">
        <v>5650102</v>
      </c>
      <c r="I26" s="16">
        <v>5730603</v>
      </c>
      <c r="J26" s="16">
        <v>5611548</v>
      </c>
    </row>
    <row r="27" spans="1:10" x14ac:dyDescent="0.25">
      <c r="A27" s="17">
        <v>24</v>
      </c>
      <c r="B27" s="16">
        <v>6293361</v>
      </c>
      <c r="C27" s="16">
        <v>5719938</v>
      </c>
      <c r="D27" s="16">
        <v>5710929</v>
      </c>
      <c r="E27" s="16">
        <v>5729926</v>
      </c>
      <c r="F27" s="16">
        <v>5902315</v>
      </c>
      <c r="G27" s="16">
        <v>5664254</v>
      </c>
      <c r="H27" s="16">
        <v>5678706</v>
      </c>
      <c r="I27" s="16">
        <v>5780178</v>
      </c>
      <c r="J27" s="16">
        <v>5663066</v>
      </c>
    </row>
    <row r="28" spans="1:10" x14ac:dyDescent="0.25">
      <c r="A28" s="17">
        <v>25</v>
      </c>
      <c r="B28" s="16">
        <v>6317766</v>
      </c>
      <c r="C28" s="16">
        <v>5836485</v>
      </c>
      <c r="D28" s="16">
        <v>5691475</v>
      </c>
      <c r="E28" s="16">
        <v>5720657</v>
      </c>
      <c r="F28" s="16">
        <v>5973318</v>
      </c>
      <c r="G28" s="16">
        <v>5735321</v>
      </c>
      <c r="H28" s="16">
        <v>5704050</v>
      </c>
      <c r="I28" s="16">
        <v>5822714</v>
      </c>
      <c r="J28" s="16">
        <v>5711704</v>
      </c>
    </row>
    <row r="29" spans="1:10" x14ac:dyDescent="0.25">
      <c r="A29" s="17">
        <v>26</v>
      </c>
      <c r="B29" s="16">
        <v>6427287</v>
      </c>
      <c r="C29" s="16">
        <v>5975604</v>
      </c>
      <c r="D29" s="16">
        <v>5743017</v>
      </c>
      <c r="E29" s="16">
        <v>5697706</v>
      </c>
      <c r="F29" s="16">
        <v>5876103</v>
      </c>
      <c r="G29" s="16">
        <v>5805140</v>
      </c>
      <c r="H29" s="16">
        <v>5727403</v>
      </c>
      <c r="I29" s="16">
        <v>5858019</v>
      </c>
      <c r="J29" s="16">
        <v>5757299</v>
      </c>
    </row>
    <row r="30" spans="1:10" x14ac:dyDescent="0.25">
      <c r="A30" s="17">
        <v>27</v>
      </c>
      <c r="B30" s="16">
        <v>6396194</v>
      </c>
      <c r="C30" s="16">
        <v>6146904</v>
      </c>
      <c r="D30" s="16">
        <v>5823014</v>
      </c>
      <c r="E30" s="16">
        <v>5694476</v>
      </c>
      <c r="F30" s="16">
        <v>5978980</v>
      </c>
      <c r="G30" s="16">
        <v>5872913</v>
      </c>
      <c r="H30" s="16">
        <v>5750046</v>
      </c>
      <c r="I30" s="16">
        <v>5886086</v>
      </c>
      <c r="J30" s="16">
        <v>5799585</v>
      </c>
    </row>
    <row r="31" spans="1:10" x14ac:dyDescent="0.25">
      <c r="A31" s="17">
        <v>28</v>
      </c>
      <c r="B31" s="16">
        <v>6451702</v>
      </c>
      <c r="C31" s="16">
        <v>6275548</v>
      </c>
      <c r="D31" s="16">
        <v>5878131</v>
      </c>
      <c r="E31" s="16">
        <v>5756769</v>
      </c>
      <c r="F31" s="16">
        <v>6085439</v>
      </c>
      <c r="G31" s="16">
        <v>5937568</v>
      </c>
      <c r="H31" s="16">
        <v>5773063</v>
      </c>
      <c r="I31" s="16">
        <v>5907235</v>
      </c>
      <c r="J31" s="16">
        <v>5838621</v>
      </c>
    </row>
    <row r="32" spans="1:10" x14ac:dyDescent="0.25">
      <c r="A32" s="17">
        <v>29</v>
      </c>
      <c r="B32" s="16">
        <v>6498886</v>
      </c>
      <c r="C32" s="16">
        <v>6438301</v>
      </c>
      <c r="D32" s="16">
        <v>5883470</v>
      </c>
      <c r="E32" s="16">
        <v>5898391</v>
      </c>
      <c r="F32" s="16">
        <v>6215788</v>
      </c>
      <c r="G32" s="16">
        <v>5998284</v>
      </c>
      <c r="H32" s="16">
        <v>5797306</v>
      </c>
      <c r="I32" s="16">
        <v>5921817</v>
      </c>
      <c r="J32" s="16">
        <v>5874278</v>
      </c>
    </row>
    <row r="33" spans="1:10" x14ac:dyDescent="0.25">
      <c r="A33" s="17">
        <v>30</v>
      </c>
      <c r="B33" s="16">
        <v>6551770</v>
      </c>
      <c r="C33" s="16">
        <v>6442969</v>
      </c>
      <c r="D33" s="16">
        <v>5979232</v>
      </c>
      <c r="E33" s="16">
        <v>5857204</v>
      </c>
      <c r="F33" s="16">
        <v>6253654</v>
      </c>
      <c r="G33" s="16">
        <v>6054024</v>
      </c>
      <c r="H33" s="16">
        <v>5823151</v>
      </c>
      <c r="I33" s="16">
        <v>5930444</v>
      </c>
      <c r="J33" s="16">
        <v>5906536</v>
      </c>
    </row>
    <row r="34" spans="1:10" x14ac:dyDescent="0.25">
      <c r="A34" s="17">
        <v>31</v>
      </c>
      <c r="B34" s="16">
        <v>6590814</v>
      </c>
      <c r="C34" s="16">
        <v>6534253</v>
      </c>
      <c r="D34" s="16">
        <v>6099148</v>
      </c>
      <c r="E34" s="16">
        <v>5888412</v>
      </c>
      <c r="F34" s="16">
        <v>6308545</v>
      </c>
      <c r="G34" s="16">
        <v>6105173</v>
      </c>
      <c r="H34" s="16">
        <v>5850765</v>
      </c>
      <c r="I34" s="16">
        <v>5933740</v>
      </c>
      <c r="J34" s="16">
        <v>5935107</v>
      </c>
    </row>
    <row r="35" spans="1:10" x14ac:dyDescent="0.25">
      <c r="A35" s="17">
        <v>32</v>
      </c>
      <c r="B35" s="16">
        <v>6762508</v>
      </c>
      <c r="C35" s="16">
        <v>6486963</v>
      </c>
      <c r="D35" s="16">
        <v>6252849</v>
      </c>
      <c r="E35" s="16">
        <v>5949737</v>
      </c>
      <c r="F35" s="16">
        <v>6200033</v>
      </c>
      <c r="G35" s="16">
        <v>6151785</v>
      </c>
      <c r="H35" s="16">
        <v>5880694</v>
      </c>
      <c r="I35" s="16">
        <v>5932947</v>
      </c>
      <c r="J35" s="16">
        <v>5959874</v>
      </c>
    </row>
    <row r="36" spans="1:10" x14ac:dyDescent="0.25">
      <c r="A36" s="17">
        <v>33</v>
      </c>
      <c r="B36" s="16">
        <v>6831871</v>
      </c>
      <c r="C36" s="16">
        <v>6527695</v>
      </c>
      <c r="D36" s="16">
        <v>6365638</v>
      </c>
      <c r="E36" s="16">
        <v>5987915</v>
      </c>
      <c r="F36" s="16">
        <v>6145304</v>
      </c>
      <c r="G36" s="16">
        <v>6193593</v>
      </c>
      <c r="H36" s="16">
        <v>5912786</v>
      </c>
      <c r="I36" s="16">
        <v>5928927</v>
      </c>
      <c r="J36" s="16">
        <v>5980591</v>
      </c>
    </row>
    <row r="37" spans="1:10" x14ac:dyDescent="0.25">
      <c r="A37" s="17">
        <v>34</v>
      </c>
      <c r="B37" s="16">
        <v>6977520</v>
      </c>
      <c r="C37" s="16">
        <v>6561613</v>
      </c>
      <c r="D37" s="16">
        <v>6513988</v>
      </c>
      <c r="E37" s="16">
        <v>5978061</v>
      </c>
      <c r="F37" s="16">
        <v>6061516</v>
      </c>
      <c r="G37" s="16">
        <v>6231044</v>
      </c>
      <c r="H37" s="16">
        <v>5947075</v>
      </c>
      <c r="I37" s="16">
        <v>5922901</v>
      </c>
      <c r="J37" s="16">
        <v>5997187</v>
      </c>
    </row>
    <row r="38" spans="1:10" x14ac:dyDescent="0.25">
      <c r="A38" s="17">
        <v>35</v>
      </c>
      <c r="B38" s="16">
        <v>6935162</v>
      </c>
      <c r="C38" s="16">
        <v>6602499</v>
      </c>
      <c r="D38" s="16">
        <v>6505972</v>
      </c>
      <c r="E38" s="16">
        <v>6059850</v>
      </c>
      <c r="F38" s="16">
        <v>6014030</v>
      </c>
      <c r="G38" s="16">
        <v>6264059</v>
      </c>
      <c r="H38" s="16">
        <v>5983350</v>
      </c>
      <c r="I38" s="16">
        <v>5916215</v>
      </c>
      <c r="J38" s="16">
        <v>6009441</v>
      </c>
    </row>
    <row r="39" spans="1:10" x14ac:dyDescent="0.25">
      <c r="A39" s="17">
        <v>36</v>
      </c>
      <c r="B39" s="16">
        <v>6931213</v>
      </c>
      <c r="C39" s="16">
        <v>6630694</v>
      </c>
      <c r="D39" s="16">
        <v>6585535</v>
      </c>
      <c r="E39" s="16">
        <v>6167005</v>
      </c>
      <c r="F39" s="16">
        <v>5955803</v>
      </c>
      <c r="G39" s="16">
        <v>6132419</v>
      </c>
      <c r="H39" s="16">
        <v>6021197</v>
      </c>
      <c r="I39" s="16">
        <v>5910423</v>
      </c>
      <c r="J39" s="16">
        <v>6017400</v>
      </c>
    </row>
    <row r="40" spans="1:10" x14ac:dyDescent="0.25">
      <c r="A40" s="17">
        <v>37</v>
      </c>
      <c r="B40" s="16">
        <v>6960885</v>
      </c>
      <c r="C40" s="16">
        <v>6792070</v>
      </c>
      <c r="D40" s="16">
        <v>6527893</v>
      </c>
      <c r="E40" s="16">
        <v>6308877</v>
      </c>
      <c r="F40" s="16">
        <v>5920153</v>
      </c>
      <c r="G40" s="16">
        <v>6202899</v>
      </c>
      <c r="H40" s="16">
        <v>6059855</v>
      </c>
      <c r="I40" s="16">
        <v>5906763</v>
      </c>
      <c r="J40" s="16">
        <v>6020966</v>
      </c>
    </row>
    <row r="41" spans="1:10" x14ac:dyDescent="0.25">
      <c r="A41" s="17">
        <v>38</v>
      </c>
      <c r="B41" s="16">
        <v>7012332</v>
      </c>
      <c r="C41" s="16">
        <v>6852049</v>
      </c>
      <c r="D41" s="16">
        <v>6558817</v>
      </c>
      <c r="E41" s="16">
        <v>6410801</v>
      </c>
      <c r="F41" s="16">
        <v>5952548</v>
      </c>
      <c r="G41" s="16">
        <v>6279645</v>
      </c>
      <c r="H41" s="16">
        <v>6098086</v>
      </c>
      <c r="I41" s="16">
        <v>5906119</v>
      </c>
      <c r="J41" s="16">
        <v>6020239</v>
      </c>
    </row>
    <row r="42" spans="1:10" x14ac:dyDescent="0.25">
      <c r="A42" s="17">
        <v>39</v>
      </c>
      <c r="B42" s="16">
        <v>7059675</v>
      </c>
      <c r="C42" s="16">
        <v>6988471</v>
      </c>
      <c r="D42" s="16">
        <v>6583577</v>
      </c>
      <c r="E42" s="16">
        <v>6548879</v>
      </c>
      <c r="F42" s="16">
        <v>6066300</v>
      </c>
      <c r="G42" s="16">
        <v>6382629</v>
      </c>
      <c r="H42" s="16">
        <v>6134839</v>
      </c>
      <c r="I42" s="16">
        <v>5909068</v>
      </c>
      <c r="J42" s="16">
        <v>6015288</v>
      </c>
    </row>
    <row r="43" spans="1:10" x14ac:dyDescent="0.25">
      <c r="A43" s="17">
        <v>40</v>
      </c>
      <c r="B43" s="16">
        <v>7165361</v>
      </c>
      <c r="C43" s="16">
        <v>6937965</v>
      </c>
      <c r="D43" s="16">
        <v>6615748</v>
      </c>
      <c r="E43" s="16">
        <v>6531654</v>
      </c>
      <c r="F43" s="16">
        <v>6000602</v>
      </c>
      <c r="G43" s="16">
        <v>6395835</v>
      </c>
      <c r="H43" s="16">
        <v>6168793</v>
      </c>
      <c r="I43" s="16">
        <v>5915697</v>
      </c>
      <c r="J43" s="16">
        <v>6006424</v>
      </c>
    </row>
    <row r="44" spans="1:10" x14ac:dyDescent="0.25">
      <c r="A44" s="17">
        <v>41</v>
      </c>
      <c r="B44" s="16">
        <v>7107780</v>
      </c>
      <c r="C44" s="16">
        <v>6926161</v>
      </c>
      <c r="D44" s="16">
        <v>6635676</v>
      </c>
      <c r="E44" s="16">
        <v>6602163</v>
      </c>
      <c r="F44" s="16">
        <v>6008898</v>
      </c>
      <c r="G44" s="16">
        <v>6428121</v>
      </c>
      <c r="H44" s="16">
        <v>6200069</v>
      </c>
      <c r="I44" s="16">
        <v>5925903</v>
      </c>
      <c r="J44" s="16">
        <v>5994018</v>
      </c>
    </row>
    <row r="45" spans="1:10" x14ac:dyDescent="0.25">
      <c r="A45" s="17">
        <v>42</v>
      </c>
      <c r="B45" s="16">
        <v>7266588</v>
      </c>
      <c r="C45" s="16">
        <v>6947850</v>
      </c>
      <c r="D45" s="16">
        <v>6788474</v>
      </c>
      <c r="E45" s="16">
        <v>6536372</v>
      </c>
      <c r="F45" s="16">
        <v>6048807</v>
      </c>
      <c r="G45" s="16">
        <v>6299801</v>
      </c>
      <c r="H45" s="16">
        <v>6228456</v>
      </c>
      <c r="I45" s="16">
        <v>5939951</v>
      </c>
      <c r="J45" s="16">
        <v>5979038</v>
      </c>
    </row>
    <row r="46" spans="1:10" x14ac:dyDescent="0.25">
      <c r="A46" s="17">
        <v>43</v>
      </c>
      <c r="B46" s="16">
        <v>7389820</v>
      </c>
      <c r="C46" s="16">
        <v>6991320</v>
      </c>
      <c r="D46" s="16">
        <v>6840382</v>
      </c>
      <c r="E46" s="16">
        <v>6559054</v>
      </c>
      <c r="F46" s="16">
        <v>6067054</v>
      </c>
      <c r="G46" s="16">
        <v>6226506</v>
      </c>
      <c r="H46" s="16">
        <v>6253441</v>
      </c>
      <c r="I46" s="16">
        <v>5957458</v>
      </c>
      <c r="J46" s="16">
        <v>5962120</v>
      </c>
    </row>
    <row r="47" spans="1:10" x14ac:dyDescent="0.25">
      <c r="A47" s="17">
        <v>44</v>
      </c>
      <c r="B47" s="16">
        <v>7410297</v>
      </c>
      <c r="C47" s="16">
        <v>7030745</v>
      </c>
      <c r="D47" s="16">
        <v>6968208</v>
      </c>
      <c r="E47" s="16">
        <v>6575785</v>
      </c>
      <c r="F47" s="16">
        <v>6038854</v>
      </c>
      <c r="G47" s="16">
        <v>6125709</v>
      </c>
      <c r="H47" s="16">
        <v>6275223</v>
      </c>
      <c r="I47" s="16">
        <v>5978232</v>
      </c>
      <c r="J47" s="16">
        <v>5944277</v>
      </c>
    </row>
    <row r="48" spans="1:10" x14ac:dyDescent="0.25">
      <c r="A48" s="17">
        <v>45</v>
      </c>
      <c r="B48" s="16">
        <v>7512173</v>
      </c>
      <c r="C48" s="16">
        <v>7128024</v>
      </c>
      <c r="D48" s="16">
        <v>6910133</v>
      </c>
      <c r="E48" s="16">
        <v>6600002</v>
      </c>
      <c r="F48" s="16">
        <v>6102429</v>
      </c>
      <c r="G48" s="16">
        <v>6062168</v>
      </c>
      <c r="H48" s="16">
        <v>6293556</v>
      </c>
      <c r="I48" s="16">
        <v>6001868</v>
      </c>
      <c r="J48" s="16">
        <v>5926669</v>
      </c>
    </row>
    <row r="49" spans="1:10" x14ac:dyDescent="0.25">
      <c r="A49" s="17">
        <v>46</v>
      </c>
      <c r="B49" s="16">
        <v>7589808</v>
      </c>
      <c r="C49" s="16">
        <v>7063332</v>
      </c>
      <c r="D49" s="16">
        <v>6890658</v>
      </c>
      <c r="E49" s="16">
        <v>6612117</v>
      </c>
      <c r="F49" s="16">
        <v>6191867</v>
      </c>
      <c r="G49" s="16">
        <v>5988873</v>
      </c>
      <c r="H49" s="16">
        <v>6149467</v>
      </c>
      <c r="I49" s="16">
        <v>6027792</v>
      </c>
      <c r="J49" s="16">
        <v>5910706</v>
      </c>
    </row>
    <row r="50" spans="1:10" x14ac:dyDescent="0.25">
      <c r="A50" s="17">
        <v>47</v>
      </c>
      <c r="B50" s="16">
        <v>7623685</v>
      </c>
      <c r="C50" s="16">
        <v>7212847</v>
      </c>
      <c r="D50" s="16">
        <v>6904020</v>
      </c>
      <c r="E50" s="16">
        <v>6756075</v>
      </c>
      <c r="F50" s="16">
        <v>6315996</v>
      </c>
      <c r="G50" s="16">
        <v>5938680</v>
      </c>
      <c r="H50" s="16">
        <v>6206540</v>
      </c>
      <c r="I50" s="16">
        <v>6055131</v>
      </c>
      <c r="J50" s="16">
        <v>5897518</v>
      </c>
    </row>
    <row r="51" spans="1:10" x14ac:dyDescent="0.25">
      <c r="A51" s="17">
        <v>48</v>
      </c>
      <c r="B51" s="16">
        <v>7492851</v>
      </c>
      <c r="C51" s="16">
        <v>7326470</v>
      </c>
      <c r="D51" s="16">
        <v>6938798</v>
      </c>
      <c r="E51" s="16">
        <v>6799490</v>
      </c>
      <c r="F51" s="16">
        <v>6400690</v>
      </c>
      <c r="G51" s="16">
        <v>5956441</v>
      </c>
      <c r="H51" s="16">
        <v>6270176</v>
      </c>
      <c r="I51" s="16">
        <v>6082563</v>
      </c>
      <c r="J51" s="16">
        <v>5887891</v>
      </c>
    </row>
    <row r="52" spans="1:10" x14ac:dyDescent="0.25">
      <c r="A52" s="17">
        <v>49</v>
      </c>
      <c r="B52" s="16">
        <v>7511514</v>
      </c>
      <c r="C52" s="16">
        <v>7337407</v>
      </c>
      <c r="D52" s="16">
        <v>6969255</v>
      </c>
      <c r="E52" s="16">
        <v>6917676</v>
      </c>
      <c r="F52" s="16">
        <v>6521212</v>
      </c>
      <c r="G52" s="16">
        <v>6054926</v>
      </c>
      <c r="H52" s="16">
        <v>6360027</v>
      </c>
      <c r="I52" s="16">
        <v>6108964</v>
      </c>
      <c r="J52" s="16">
        <v>5882338</v>
      </c>
    </row>
    <row r="53" spans="1:10" x14ac:dyDescent="0.25">
      <c r="A53" s="17">
        <v>50</v>
      </c>
      <c r="B53" s="16">
        <v>7591748</v>
      </c>
      <c r="C53" s="16">
        <v>7428274</v>
      </c>
      <c r="D53" s="16">
        <v>7056600</v>
      </c>
      <c r="E53" s="16">
        <v>6851237</v>
      </c>
      <c r="F53" s="16">
        <v>6488309</v>
      </c>
      <c r="G53" s="16">
        <v>5976541</v>
      </c>
      <c r="H53" s="16">
        <v>6361255</v>
      </c>
      <c r="I53" s="16">
        <v>6132963</v>
      </c>
      <c r="J53" s="16">
        <v>5880867</v>
      </c>
    </row>
    <row r="54" spans="1:10" x14ac:dyDescent="0.25">
      <c r="A54" s="17">
        <v>51</v>
      </c>
      <c r="B54" s="16">
        <v>7436984</v>
      </c>
      <c r="C54" s="16">
        <v>7494025</v>
      </c>
      <c r="D54" s="16">
        <v>6983899</v>
      </c>
      <c r="E54" s="16">
        <v>6823040</v>
      </c>
      <c r="F54" s="16">
        <v>6542045</v>
      </c>
      <c r="G54" s="16">
        <v>5971525</v>
      </c>
      <c r="H54" s="16">
        <v>6381880</v>
      </c>
      <c r="I54" s="16">
        <v>6154618</v>
      </c>
      <c r="J54" s="16">
        <v>5883318</v>
      </c>
    </row>
    <row r="55" spans="1:10" x14ac:dyDescent="0.25">
      <c r="A55" s="17">
        <v>52</v>
      </c>
      <c r="B55" s="16">
        <v>7253610</v>
      </c>
      <c r="C55" s="16">
        <v>7516347</v>
      </c>
      <c r="D55" s="16">
        <v>7121916</v>
      </c>
      <c r="E55" s="16">
        <v>6826724</v>
      </c>
      <c r="F55" s="16">
        <v>6461457</v>
      </c>
      <c r="G55" s="16">
        <v>5997737</v>
      </c>
      <c r="H55" s="16">
        <v>6244313</v>
      </c>
      <c r="I55" s="16">
        <v>6173617</v>
      </c>
      <c r="J55" s="16">
        <v>5889864</v>
      </c>
    </row>
    <row r="56" spans="1:10" x14ac:dyDescent="0.25">
      <c r="A56" s="17">
        <v>53</v>
      </c>
      <c r="B56" s="16">
        <v>7199122</v>
      </c>
      <c r="C56" s="16">
        <v>7378182</v>
      </c>
      <c r="D56" s="16">
        <v>7223675</v>
      </c>
      <c r="E56" s="16">
        <v>6851345</v>
      </c>
      <c r="F56" s="16">
        <v>6467723</v>
      </c>
      <c r="G56" s="16">
        <v>6002423</v>
      </c>
      <c r="H56" s="16">
        <v>6161248</v>
      </c>
      <c r="I56" s="16">
        <v>6189390</v>
      </c>
      <c r="J56" s="16">
        <v>5900033</v>
      </c>
    </row>
    <row r="57" spans="1:10" x14ac:dyDescent="0.25">
      <c r="A57" s="17">
        <v>54</v>
      </c>
      <c r="B57" s="16">
        <v>7121885</v>
      </c>
      <c r="C57" s="16">
        <v>7384115</v>
      </c>
      <c r="D57" s="16">
        <v>7223059</v>
      </c>
      <c r="E57" s="16">
        <v>6871415</v>
      </c>
      <c r="F57" s="16">
        <v>6467825</v>
      </c>
      <c r="G57" s="16">
        <v>5961387</v>
      </c>
      <c r="H57" s="16">
        <v>6051291</v>
      </c>
      <c r="I57" s="16">
        <v>6202056</v>
      </c>
      <c r="J57" s="16">
        <v>5913551</v>
      </c>
    </row>
    <row r="58" spans="1:10" x14ac:dyDescent="0.25">
      <c r="A58" s="17">
        <v>55</v>
      </c>
      <c r="B58" s="16">
        <v>7018275</v>
      </c>
      <c r="C58" s="16">
        <v>7449671</v>
      </c>
      <c r="D58" s="16">
        <v>7300490</v>
      </c>
      <c r="E58" s="16">
        <v>6947123</v>
      </c>
      <c r="F58" s="16">
        <v>6474882</v>
      </c>
      <c r="G58" s="16">
        <v>6010151</v>
      </c>
      <c r="H58" s="16">
        <v>5978289</v>
      </c>
      <c r="I58" s="16">
        <v>6211294</v>
      </c>
      <c r="J58" s="16">
        <v>5929933</v>
      </c>
    </row>
    <row r="59" spans="1:10" x14ac:dyDescent="0.25">
      <c r="A59" s="17">
        <v>56</v>
      </c>
      <c r="B59" s="16">
        <v>6878790</v>
      </c>
      <c r="C59" s="16">
        <v>7283303</v>
      </c>
      <c r="D59" s="16">
        <v>7351914</v>
      </c>
      <c r="E59" s="16">
        <v>6865665</v>
      </c>
      <c r="F59" s="16">
        <v>6469695</v>
      </c>
      <c r="G59" s="16">
        <v>6084026</v>
      </c>
      <c r="H59" s="16">
        <v>5895622</v>
      </c>
      <c r="I59" s="16">
        <v>6060733</v>
      </c>
      <c r="J59" s="16">
        <v>5948549</v>
      </c>
    </row>
    <row r="60" spans="1:10" x14ac:dyDescent="0.25">
      <c r="A60" s="17">
        <v>57</v>
      </c>
      <c r="B60" s="16">
        <v>6809533</v>
      </c>
      <c r="C60" s="16">
        <v>7088981</v>
      </c>
      <c r="D60" s="16">
        <v>7360681</v>
      </c>
      <c r="E60" s="16">
        <v>6990004</v>
      </c>
      <c r="F60" s="16">
        <v>6592296</v>
      </c>
      <c r="G60" s="16">
        <v>6191121</v>
      </c>
      <c r="H60" s="16">
        <v>5835402</v>
      </c>
      <c r="I60" s="16">
        <v>6108187</v>
      </c>
      <c r="J60" s="16">
        <v>5968446</v>
      </c>
    </row>
    <row r="61" spans="1:10" x14ac:dyDescent="0.25">
      <c r="A61" s="17">
        <v>58</v>
      </c>
      <c r="B61" s="16">
        <v>6695009</v>
      </c>
      <c r="C61" s="16">
        <v>7019605</v>
      </c>
      <c r="D61" s="16">
        <v>7214735</v>
      </c>
      <c r="E61" s="16">
        <v>7077703</v>
      </c>
      <c r="F61" s="16">
        <v>6615663</v>
      </c>
      <c r="G61" s="16">
        <v>6258543</v>
      </c>
      <c r="H61" s="16">
        <v>5841612</v>
      </c>
      <c r="I61" s="16">
        <v>6161495</v>
      </c>
      <c r="J61" s="16">
        <v>5988268</v>
      </c>
    </row>
    <row r="62" spans="1:10" x14ac:dyDescent="0.25">
      <c r="A62" s="17">
        <v>59</v>
      </c>
      <c r="B62" s="16">
        <v>6585719</v>
      </c>
      <c r="C62" s="16">
        <v>6927293</v>
      </c>
      <c r="D62" s="16">
        <v>7205800</v>
      </c>
      <c r="E62" s="16">
        <v>7063732</v>
      </c>
      <c r="F62" s="16">
        <v>6710063</v>
      </c>
      <c r="G62" s="16">
        <v>6360034</v>
      </c>
      <c r="H62" s="16">
        <v>5926123</v>
      </c>
      <c r="I62" s="16">
        <v>6239825</v>
      </c>
      <c r="J62" s="16">
        <v>6006790</v>
      </c>
    </row>
    <row r="63" spans="1:10" x14ac:dyDescent="0.25">
      <c r="A63" s="17">
        <v>60</v>
      </c>
      <c r="B63" s="16">
        <v>6430232</v>
      </c>
      <c r="C63" s="16">
        <v>6808926</v>
      </c>
      <c r="D63" s="16">
        <v>7254105</v>
      </c>
      <c r="E63" s="16">
        <v>7125365</v>
      </c>
      <c r="F63" s="16">
        <v>6624457</v>
      </c>
      <c r="G63" s="16">
        <v>6311189</v>
      </c>
      <c r="H63" s="16">
        <v>5837511</v>
      </c>
      <c r="I63" s="16">
        <v>6230616</v>
      </c>
      <c r="J63" s="16">
        <v>6022580</v>
      </c>
    </row>
    <row r="64" spans="1:10" x14ac:dyDescent="0.25">
      <c r="A64" s="17">
        <v>61</v>
      </c>
      <c r="B64" s="16">
        <v>6261446</v>
      </c>
      <c r="C64" s="16">
        <v>6654993</v>
      </c>
      <c r="D64" s="16">
        <v>7075075</v>
      </c>
      <c r="E64" s="16">
        <v>7160143</v>
      </c>
      <c r="F64" s="16">
        <v>6575833</v>
      </c>
      <c r="G64" s="16">
        <v>6345970</v>
      </c>
      <c r="H64" s="16">
        <v>5819911</v>
      </c>
      <c r="I64" s="16">
        <v>6240232</v>
      </c>
      <c r="J64" s="16">
        <v>6035545</v>
      </c>
    </row>
    <row r="65" spans="1:10" x14ac:dyDescent="0.25">
      <c r="A65" s="17">
        <v>62</v>
      </c>
      <c r="B65" s="16">
        <v>6207011</v>
      </c>
      <c r="C65" s="16">
        <v>6569121</v>
      </c>
      <c r="D65" s="16">
        <v>6869035</v>
      </c>
      <c r="E65" s="16">
        <v>7153214</v>
      </c>
      <c r="F65" s="16">
        <v>6556127</v>
      </c>
      <c r="G65" s="16">
        <v>6249682</v>
      </c>
      <c r="H65" s="16">
        <v>5831827</v>
      </c>
      <c r="I65" s="16">
        <v>6094802</v>
      </c>
      <c r="J65" s="16">
        <v>6045269</v>
      </c>
    </row>
    <row r="66" spans="1:10" x14ac:dyDescent="0.25">
      <c r="A66" s="17">
        <v>63</v>
      </c>
      <c r="B66" s="16">
        <v>6052423</v>
      </c>
      <c r="C66" s="16">
        <v>6438344</v>
      </c>
      <c r="D66" s="16">
        <v>6782822</v>
      </c>
      <c r="E66" s="16">
        <v>6998225</v>
      </c>
      <c r="F66" s="16">
        <v>6555542</v>
      </c>
      <c r="G66" s="16">
        <v>6236467</v>
      </c>
      <c r="H66" s="16">
        <v>5821622</v>
      </c>
      <c r="I66" s="16">
        <v>6001947</v>
      </c>
      <c r="J66" s="16">
        <v>6051024</v>
      </c>
    </row>
    <row r="67" spans="1:10" x14ac:dyDescent="0.25">
      <c r="A67" s="17">
        <v>64</v>
      </c>
      <c r="B67" s="16">
        <v>6087180</v>
      </c>
      <c r="C67" s="16">
        <v>6311975</v>
      </c>
      <c r="D67" s="16">
        <v>6673374</v>
      </c>
      <c r="E67" s="16">
        <v>6971480</v>
      </c>
      <c r="F67" s="16">
        <v>6549428</v>
      </c>
      <c r="G67" s="16">
        <v>6215998</v>
      </c>
      <c r="H67" s="16">
        <v>5766042</v>
      </c>
      <c r="I67" s="16">
        <v>5882181</v>
      </c>
      <c r="J67" s="16">
        <v>6052780</v>
      </c>
    </row>
    <row r="68" spans="1:10" x14ac:dyDescent="0.25">
      <c r="A68" s="19">
        <v>65</v>
      </c>
      <c r="B68" s="17">
        <v>6014688</v>
      </c>
      <c r="C68" s="17">
        <v>6142422</v>
      </c>
      <c r="D68" s="17">
        <v>6537932</v>
      </c>
      <c r="E68" s="17">
        <v>6998543</v>
      </c>
      <c r="F68" s="17">
        <v>6594594</v>
      </c>
      <c r="G68" s="17">
        <v>6200803</v>
      </c>
      <c r="H68" s="17">
        <v>5795718</v>
      </c>
      <c r="I68" s="17">
        <v>5797716</v>
      </c>
      <c r="J68" s="17">
        <v>6050084</v>
      </c>
    </row>
    <row r="69" spans="1:10" x14ac:dyDescent="0.25">
      <c r="A69" s="17">
        <v>66</v>
      </c>
      <c r="B69" s="17">
        <v>5929562</v>
      </c>
      <c r="C69" s="17">
        <v>5959791</v>
      </c>
      <c r="D69" s="17">
        <v>6367138</v>
      </c>
      <c r="E69" s="17">
        <v>6804097</v>
      </c>
      <c r="F69" s="17">
        <v>6490665</v>
      </c>
      <c r="G69" s="17">
        <v>6172215</v>
      </c>
      <c r="H69" s="17">
        <v>5848111</v>
      </c>
      <c r="I69" s="17">
        <v>5702812</v>
      </c>
      <c r="J69" s="17">
        <v>5890828</v>
      </c>
    </row>
    <row r="70" spans="1:10" x14ac:dyDescent="0.25">
      <c r="A70" s="17">
        <v>67</v>
      </c>
      <c r="B70" s="17">
        <v>5752901</v>
      </c>
      <c r="C70" s="17">
        <v>5885294</v>
      </c>
      <c r="D70" s="17">
        <v>6261192</v>
      </c>
      <c r="E70" s="17">
        <v>6583474</v>
      </c>
      <c r="F70" s="17">
        <v>6577132</v>
      </c>
      <c r="G70" s="17">
        <v>6263634</v>
      </c>
      <c r="H70" s="17">
        <v>5930292</v>
      </c>
      <c r="I70" s="17">
        <v>5628210</v>
      </c>
      <c r="J70" s="17">
        <v>5923217</v>
      </c>
    </row>
    <row r="71" spans="1:10" x14ac:dyDescent="0.25">
      <c r="A71" s="19">
        <v>68</v>
      </c>
      <c r="B71" s="17">
        <v>5409877</v>
      </c>
      <c r="C71" s="17">
        <v>5713861</v>
      </c>
      <c r="D71" s="17">
        <v>6110745</v>
      </c>
      <c r="E71" s="17">
        <v>6476019</v>
      </c>
      <c r="F71" s="17">
        <v>6625136</v>
      </c>
      <c r="G71" s="17">
        <v>6257533</v>
      </c>
      <c r="H71" s="17">
        <v>5971359</v>
      </c>
      <c r="I71" s="17">
        <v>5616365</v>
      </c>
      <c r="J71" s="17">
        <v>5959210</v>
      </c>
    </row>
    <row r="72" spans="1:10" x14ac:dyDescent="0.25">
      <c r="A72" s="17">
        <v>69</v>
      </c>
      <c r="B72" s="17">
        <v>4549528</v>
      </c>
      <c r="C72" s="17">
        <v>5720430</v>
      </c>
      <c r="D72" s="17">
        <v>5963523</v>
      </c>
      <c r="E72" s="17">
        <v>6344935</v>
      </c>
      <c r="F72" s="17">
        <v>6573413</v>
      </c>
      <c r="G72" s="17">
        <v>6314975</v>
      </c>
      <c r="H72" s="17">
        <v>6042396</v>
      </c>
      <c r="I72" s="17">
        <v>5677569</v>
      </c>
      <c r="J72" s="17">
        <v>6017137</v>
      </c>
    </row>
    <row r="73" spans="1:10" x14ac:dyDescent="0.25">
      <c r="A73" s="17">
        <v>70</v>
      </c>
      <c r="B73" s="17">
        <v>4713040</v>
      </c>
      <c r="C73" s="17">
        <v>5624468</v>
      </c>
      <c r="D73" s="17">
        <v>5776225</v>
      </c>
      <c r="E73" s="17">
        <v>6187840</v>
      </c>
      <c r="F73" s="17">
        <v>6588732</v>
      </c>
      <c r="G73" s="17">
        <v>6199519</v>
      </c>
      <c r="H73" s="17">
        <v>5967883</v>
      </c>
      <c r="I73" s="17">
        <v>5571018</v>
      </c>
      <c r="J73" s="17">
        <v>5988425</v>
      </c>
    </row>
    <row r="74" spans="1:10" x14ac:dyDescent="0.25">
      <c r="A74" s="19">
        <v>71</v>
      </c>
      <c r="B74" s="17">
        <v>4569608</v>
      </c>
      <c r="C74" s="17">
        <v>5516730</v>
      </c>
      <c r="D74" s="17">
        <v>5575524</v>
      </c>
      <c r="E74" s="17">
        <v>5995469</v>
      </c>
      <c r="F74" s="17">
        <v>6574091</v>
      </c>
      <c r="G74" s="17">
        <v>6117628</v>
      </c>
      <c r="H74" s="17">
        <v>5970309</v>
      </c>
      <c r="I74" s="17">
        <v>5530424</v>
      </c>
      <c r="J74" s="17">
        <v>5976409</v>
      </c>
    </row>
    <row r="75" spans="1:10" x14ac:dyDescent="0.25">
      <c r="A75" s="17">
        <v>72</v>
      </c>
      <c r="B75" s="17">
        <v>4294116</v>
      </c>
      <c r="C75" s="17">
        <v>5319632</v>
      </c>
      <c r="D75" s="17">
        <v>5474415</v>
      </c>
      <c r="E75" s="17">
        <v>5863042</v>
      </c>
      <c r="F75" s="17">
        <v>6518492</v>
      </c>
      <c r="G75" s="17">
        <v>6058828</v>
      </c>
      <c r="H75" s="17">
        <v>5846625</v>
      </c>
      <c r="I75" s="17">
        <v>5515458</v>
      </c>
      <c r="J75" s="17">
        <v>5814120</v>
      </c>
    </row>
    <row r="76" spans="1:10" x14ac:dyDescent="0.25">
      <c r="A76" s="17">
        <v>73</v>
      </c>
      <c r="B76" s="17">
        <v>4288806</v>
      </c>
      <c r="C76" s="17">
        <v>4967399</v>
      </c>
      <c r="D76" s="17">
        <v>5279609</v>
      </c>
      <c r="E76" s="17">
        <v>5685835</v>
      </c>
      <c r="F76" s="17">
        <v>6331473</v>
      </c>
      <c r="G76" s="17">
        <v>6013903</v>
      </c>
      <c r="H76" s="17">
        <v>5798108</v>
      </c>
      <c r="I76" s="17">
        <v>5476429</v>
      </c>
      <c r="J76" s="17">
        <v>5700310</v>
      </c>
    </row>
    <row r="77" spans="1:10" x14ac:dyDescent="0.25">
      <c r="A77" s="19">
        <v>74</v>
      </c>
      <c r="B77" s="17">
        <v>4433310</v>
      </c>
      <c r="C77" s="17">
        <v>4144230</v>
      </c>
      <c r="D77" s="17">
        <v>5246547</v>
      </c>
      <c r="E77" s="17">
        <v>5508992</v>
      </c>
      <c r="F77" s="17">
        <v>6247264</v>
      </c>
      <c r="G77" s="17">
        <v>5959912</v>
      </c>
      <c r="H77" s="17">
        <v>5738781</v>
      </c>
      <c r="I77" s="17">
        <v>5391592</v>
      </c>
      <c r="J77" s="17">
        <v>5558687</v>
      </c>
    </row>
    <row r="78" spans="1:10" x14ac:dyDescent="0.25">
      <c r="A78" s="17">
        <v>75</v>
      </c>
      <c r="B78" s="17">
        <v>4226657</v>
      </c>
      <c r="C78" s="17">
        <v>4252319</v>
      </c>
      <c r="D78" s="17">
        <v>5114939</v>
      </c>
      <c r="E78" s="17">
        <v>5293931</v>
      </c>
      <c r="F78" s="17">
        <v>6204486</v>
      </c>
      <c r="G78" s="17">
        <v>5947076</v>
      </c>
      <c r="H78" s="17">
        <v>5680019</v>
      </c>
      <c r="I78" s="17">
        <v>5382168</v>
      </c>
      <c r="J78" s="17">
        <v>5448134</v>
      </c>
    </row>
    <row r="79" spans="1:10" x14ac:dyDescent="0.25">
      <c r="A79" s="17">
        <v>76</v>
      </c>
      <c r="B79" s="17">
        <v>4045014</v>
      </c>
      <c r="C79" s="17">
        <v>4079565</v>
      </c>
      <c r="D79" s="17">
        <v>4970343</v>
      </c>
      <c r="E79" s="17">
        <v>5063169</v>
      </c>
      <c r="F79" s="17">
        <v>5956924</v>
      </c>
      <c r="G79" s="17">
        <v>5795987</v>
      </c>
      <c r="H79" s="17">
        <v>5603588</v>
      </c>
      <c r="I79" s="17">
        <v>5389105</v>
      </c>
      <c r="J79" s="17">
        <v>5324459</v>
      </c>
    </row>
    <row r="80" spans="1:10" x14ac:dyDescent="0.25">
      <c r="A80" s="19">
        <v>77</v>
      </c>
      <c r="B80" s="17">
        <v>3828705</v>
      </c>
      <c r="C80" s="17">
        <v>3783152</v>
      </c>
      <c r="D80" s="17">
        <v>4738458</v>
      </c>
      <c r="E80" s="17">
        <v>4918917</v>
      </c>
      <c r="F80" s="17">
        <v>5682230</v>
      </c>
      <c r="G80" s="17">
        <v>5804474</v>
      </c>
      <c r="H80" s="17">
        <v>5629487</v>
      </c>
      <c r="I80" s="17">
        <v>5416980</v>
      </c>
      <c r="J80" s="17">
        <v>5215361</v>
      </c>
    </row>
    <row r="81" spans="1:10" x14ac:dyDescent="0.25">
      <c r="A81" s="17">
        <v>78</v>
      </c>
      <c r="B81" s="17">
        <v>3678119</v>
      </c>
      <c r="C81" s="17">
        <v>3722577</v>
      </c>
      <c r="D81" s="17">
        <v>4366050</v>
      </c>
      <c r="E81" s="17">
        <v>4684325</v>
      </c>
      <c r="F81" s="17">
        <v>5496985</v>
      </c>
      <c r="G81" s="17">
        <v>5766714</v>
      </c>
      <c r="H81" s="17">
        <v>5557269</v>
      </c>
      <c r="I81" s="17">
        <v>5397938</v>
      </c>
      <c r="J81" s="17">
        <v>5159195</v>
      </c>
    </row>
    <row r="82" spans="1:10" x14ac:dyDescent="0.25">
      <c r="A82" s="17">
        <v>79</v>
      </c>
      <c r="B82" s="17">
        <v>3478005</v>
      </c>
      <c r="C82" s="17">
        <v>3786076</v>
      </c>
      <c r="D82" s="17">
        <v>3586399</v>
      </c>
      <c r="E82" s="17">
        <v>4588072</v>
      </c>
      <c r="F82" s="17">
        <v>5282388</v>
      </c>
      <c r="G82" s="17">
        <v>5628700</v>
      </c>
      <c r="H82" s="17">
        <v>5529813</v>
      </c>
      <c r="I82" s="17">
        <v>5396424</v>
      </c>
      <c r="J82" s="17">
        <v>5161863</v>
      </c>
    </row>
    <row r="83" spans="1:10" x14ac:dyDescent="0.25">
      <c r="A83" s="19">
        <v>80</v>
      </c>
      <c r="B83" s="17">
        <v>3255964</v>
      </c>
      <c r="C83" s="17">
        <v>3538158</v>
      </c>
      <c r="D83" s="17">
        <v>3612356</v>
      </c>
      <c r="E83" s="17">
        <v>4399019</v>
      </c>
      <c r="F83" s="17">
        <v>5037332</v>
      </c>
      <c r="G83" s="17">
        <v>5535357</v>
      </c>
      <c r="H83" s="17">
        <v>5338627</v>
      </c>
      <c r="I83" s="17">
        <v>5254642</v>
      </c>
      <c r="J83" s="17">
        <v>5003773</v>
      </c>
    </row>
    <row r="84" spans="1:10" x14ac:dyDescent="0.25">
      <c r="A84" s="17">
        <v>81</v>
      </c>
      <c r="B84" s="17">
        <v>2944903</v>
      </c>
      <c r="C84" s="17">
        <v>3311119</v>
      </c>
      <c r="D84" s="17">
        <v>3394988</v>
      </c>
      <c r="E84" s="17">
        <v>4195793</v>
      </c>
      <c r="F84" s="17">
        <v>4753709</v>
      </c>
      <c r="G84" s="17">
        <v>5400498</v>
      </c>
      <c r="H84" s="17">
        <v>5167776</v>
      </c>
      <c r="I84" s="17">
        <v>5169991</v>
      </c>
      <c r="J84" s="17">
        <v>4896236</v>
      </c>
    </row>
    <row r="85" spans="1:10" x14ac:dyDescent="0.25">
      <c r="A85" s="17">
        <v>82</v>
      </c>
      <c r="B85" s="18" t="s">
        <v>198</v>
      </c>
      <c r="C85" s="18" t="s">
        <v>199</v>
      </c>
      <c r="D85" s="18" t="s">
        <v>200</v>
      </c>
      <c r="E85" s="18" t="s">
        <v>201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18" t="s">
        <v>206</v>
      </c>
    </row>
    <row r="86" spans="1:10" x14ac:dyDescent="0.25">
      <c r="A86" s="19">
        <v>83</v>
      </c>
      <c r="B86" s="18" t="s">
        <v>189</v>
      </c>
      <c r="C86" s="18" t="s">
        <v>190</v>
      </c>
      <c r="D86" s="18" t="s">
        <v>191</v>
      </c>
      <c r="E86" s="18" t="s">
        <v>192</v>
      </c>
      <c r="F86" s="18" t="s">
        <v>193</v>
      </c>
      <c r="G86" s="18" t="s">
        <v>194</v>
      </c>
      <c r="H86" s="18" t="s">
        <v>195</v>
      </c>
      <c r="I86" s="18" t="s">
        <v>196</v>
      </c>
      <c r="J86" s="18" t="s">
        <v>197</v>
      </c>
    </row>
    <row r="87" spans="1:10" x14ac:dyDescent="0.25">
      <c r="A87" s="17">
        <v>84</v>
      </c>
      <c r="B87" s="18" t="s">
        <v>180</v>
      </c>
      <c r="C87" s="18" t="s">
        <v>181</v>
      </c>
      <c r="D87" s="18" t="s">
        <v>182</v>
      </c>
      <c r="E87" s="18" t="s">
        <v>183</v>
      </c>
      <c r="F87" s="18" t="s">
        <v>184</v>
      </c>
      <c r="G87" s="18" t="s">
        <v>185</v>
      </c>
      <c r="H87" s="18" t="s">
        <v>186</v>
      </c>
      <c r="I87" s="18" t="s">
        <v>187</v>
      </c>
      <c r="J87" s="18" t="s">
        <v>188</v>
      </c>
    </row>
    <row r="88" spans="1:10" x14ac:dyDescent="0.25">
      <c r="A88" s="17">
        <v>85</v>
      </c>
      <c r="B88" s="18" t="s">
        <v>171</v>
      </c>
      <c r="C88" s="18" t="s">
        <v>172</v>
      </c>
      <c r="D88" s="18" t="s">
        <v>173</v>
      </c>
      <c r="E88" s="18" t="s">
        <v>174</v>
      </c>
      <c r="F88" s="18" t="s">
        <v>175</v>
      </c>
      <c r="G88" s="18" t="s">
        <v>176</v>
      </c>
      <c r="H88" s="18" t="s">
        <v>177</v>
      </c>
      <c r="I88" s="18" t="s">
        <v>178</v>
      </c>
      <c r="J88" s="18" t="s">
        <v>179</v>
      </c>
    </row>
    <row r="89" spans="1:10" x14ac:dyDescent="0.25">
      <c r="A89" s="19">
        <v>86</v>
      </c>
      <c r="B89" s="18" t="s">
        <v>162</v>
      </c>
      <c r="C89" s="18" t="s">
        <v>163</v>
      </c>
      <c r="D89" s="18" t="s">
        <v>164</v>
      </c>
      <c r="E89" s="18" t="s">
        <v>165</v>
      </c>
      <c r="F89" s="18" t="s">
        <v>166</v>
      </c>
      <c r="G89" s="18" t="s">
        <v>167</v>
      </c>
      <c r="H89" s="18" t="s">
        <v>168</v>
      </c>
      <c r="I89" s="18" t="s">
        <v>169</v>
      </c>
      <c r="J89" s="18" t="s">
        <v>170</v>
      </c>
    </row>
    <row r="90" spans="1:10" x14ac:dyDescent="0.25">
      <c r="A90" s="17">
        <v>87</v>
      </c>
      <c r="B90" s="18" t="s">
        <v>153</v>
      </c>
      <c r="C90" s="18" t="s">
        <v>154</v>
      </c>
      <c r="D90" s="18" t="s">
        <v>155</v>
      </c>
      <c r="E90" s="18" t="s">
        <v>156</v>
      </c>
      <c r="F90" s="18" t="s">
        <v>157</v>
      </c>
      <c r="G90" s="18" t="s">
        <v>158</v>
      </c>
      <c r="H90" s="18" t="s">
        <v>159</v>
      </c>
      <c r="I90" s="18" t="s">
        <v>160</v>
      </c>
      <c r="J90" s="18" t="s">
        <v>161</v>
      </c>
    </row>
    <row r="91" spans="1:10" x14ac:dyDescent="0.25">
      <c r="A91" s="17">
        <v>88</v>
      </c>
      <c r="B91" s="18" t="s">
        <v>144</v>
      </c>
      <c r="C91" s="18" t="s">
        <v>145</v>
      </c>
      <c r="D91" s="18" t="s">
        <v>146</v>
      </c>
      <c r="E91" s="18" t="s">
        <v>147</v>
      </c>
      <c r="F91" s="18" t="s">
        <v>148</v>
      </c>
      <c r="G91" s="18" t="s">
        <v>149</v>
      </c>
      <c r="H91" s="18" t="s">
        <v>150</v>
      </c>
      <c r="I91" s="18" t="s">
        <v>151</v>
      </c>
      <c r="J91" s="18" t="s">
        <v>152</v>
      </c>
    </row>
    <row r="92" spans="1:10" x14ac:dyDescent="0.25">
      <c r="A92" s="19">
        <v>89</v>
      </c>
      <c r="B92" s="18" t="s">
        <v>135</v>
      </c>
      <c r="C92" s="18" t="s">
        <v>136</v>
      </c>
      <c r="D92" s="18" t="s">
        <v>137</v>
      </c>
      <c r="E92" s="18" t="s">
        <v>138</v>
      </c>
      <c r="F92" s="18" t="s">
        <v>139</v>
      </c>
      <c r="G92" s="18" t="s">
        <v>140</v>
      </c>
      <c r="H92" s="18" t="s">
        <v>141</v>
      </c>
      <c r="I92" s="18" t="s">
        <v>142</v>
      </c>
      <c r="J92" s="18" t="s">
        <v>143</v>
      </c>
    </row>
    <row r="93" spans="1:10" x14ac:dyDescent="0.25">
      <c r="A93" s="17">
        <v>90</v>
      </c>
      <c r="B93" s="18" t="s">
        <v>126</v>
      </c>
      <c r="C93" s="18" t="s">
        <v>127</v>
      </c>
      <c r="D93" s="18" t="s">
        <v>128</v>
      </c>
      <c r="E93" s="18" t="s">
        <v>129</v>
      </c>
      <c r="F93" s="18" t="s">
        <v>130</v>
      </c>
      <c r="G93" s="18" t="s">
        <v>131</v>
      </c>
      <c r="H93" s="18" t="s">
        <v>132</v>
      </c>
      <c r="I93" s="18" t="s">
        <v>133</v>
      </c>
      <c r="J93" s="18" t="s">
        <v>134</v>
      </c>
    </row>
    <row r="94" spans="1:10" x14ac:dyDescent="0.25">
      <c r="A94" s="17">
        <v>91</v>
      </c>
      <c r="B94" s="18" t="s">
        <v>117</v>
      </c>
      <c r="C94" s="18" t="s">
        <v>118</v>
      </c>
      <c r="D94" s="18" t="s">
        <v>119</v>
      </c>
      <c r="E94" s="18" t="s">
        <v>120</v>
      </c>
      <c r="F94" s="18" t="s">
        <v>121</v>
      </c>
      <c r="G94" s="18" t="s">
        <v>122</v>
      </c>
      <c r="H94" s="18" t="s">
        <v>123</v>
      </c>
      <c r="I94" s="18" t="s">
        <v>124</v>
      </c>
      <c r="J94" s="18" t="s">
        <v>125</v>
      </c>
    </row>
    <row r="95" spans="1:10" x14ac:dyDescent="0.25">
      <c r="A95" s="19">
        <v>92</v>
      </c>
      <c r="B95" s="18" t="s">
        <v>108</v>
      </c>
      <c r="C95" s="18" t="s">
        <v>109</v>
      </c>
      <c r="D95" s="18" t="s">
        <v>110</v>
      </c>
      <c r="E95" s="18" t="s">
        <v>111</v>
      </c>
      <c r="F95" s="18" t="s">
        <v>112</v>
      </c>
      <c r="G95" s="18" t="s">
        <v>113</v>
      </c>
      <c r="H95" s="18" t="s">
        <v>114</v>
      </c>
      <c r="I95" s="18" t="s">
        <v>115</v>
      </c>
      <c r="J95" s="18" t="s">
        <v>116</v>
      </c>
    </row>
    <row r="96" spans="1:10" x14ac:dyDescent="0.25">
      <c r="A96" s="17">
        <v>93</v>
      </c>
      <c r="B96" s="18" t="s">
        <v>99</v>
      </c>
      <c r="C96" s="18" t="s">
        <v>100</v>
      </c>
      <c r="D96" s="18" t="s">
        <v>101</v>
      </c>
      <c r="E96" s="18" t="s">
        <v>102</v>
      </c>
      <c r="F96" s="18" t="s">
        <v>103</v>
      </c>
      <c r="G96" s="18" t="s">
        <v>104</v>
      </c>
      <c r="H96" s="18" t="s">
        <v>105</v>
      </c>
      <c r="I96" s="18" t="s">
        <v>106</v>
      </c>
      <c r="J96" s="18" t="s">
        <v>107</v>
      </c>
    </row>
    <row r="97" spans="1:10" x14ac:dyDescent="0.25">
      <c r="A97" s="17">
        <v>94</v>
      </c>
      <c r="B97" s="18" t="s">
        <v>90</v>
      </c>
      <c r="C97" s="18" t="s">
        <v>91</v>
      </c>
      <c r="D97" s="18" t="s">
        <v>92</v>
      </c>
      <c r="E97" s="18" t="s">
        <v>93</v>
      </c>
      <c r="F97" s="18" t="s">
        <v>94</v>
      </c>
      <c r="G97" s="18" t="s">
        <v>95</v>
      </c>
      <c r="H97" s="18" t="s">
        <v>96</v>
      </c>
      <c r="I97" s="18" t="s">
        <v>97</v>
      </c>
      <c r="J97" s="18" t="s">
        <v>98</v>
      </c>
    </row>
    <row r="98" spans="1:10" x14ac:dyDescent="0.25">
      <c r="A98" s="19">
        <v>95</v>
      </c>
      <c r="B98" s="18" t="s">
        <v>81</v>
      </c>
      <c r="C98" s="18" t="s">
        <v>82</v>
      </c>
      <c r="D98" s="18" t="s">
        <v>83</v>
      </c>
      <c r="E98" s="18" t="s">
        <v>84</v>
      </c>
      <c r="F98" s="18" t="s">
        <v>85</v>
      </c>
      <c r="G98" s="18" t="s">
        <v>86</v>
      </c>
      <c r="H98" s="18" t="s">
        <v>87</v>
      </c>
      <c r="I98" s="18" t="s">
        <v>88</v>
      </c>
      <c r="J98" s="18" t="s">
        <v>89</v>
      </c>
    </row>
    <row r="99" spans="1:10" x14ac:dyDescent="0.25">
      <c r="A99" s="17">
        <v>96</v>
      </c>
      <c r="B99" s="18" t="s">
        <v>72</v>
      </c>
      <c r="C99" s="18" t="s">
        <v>73</v>
      </c>
      <c r="D99" s="18" t="s">
        <v>74</v>
      </c>
      <c r="E99" s="18" t="s">
        <v>75</v>
      </c>
      <c r="F99" s="18" t="s">
        <v>76</v>
      </c>
      <c r="G99" s="18" t="s">
        <v>77</v>
      </c>
      <c r="H99" s="18" t="s">
        <v>78</v>
      </c>
      <c r="I99" s="18" t="s">
        <v>79</v>
      </c>
      <c r="J99" s="18" t="s">
        <v>80</v>
      </c>
    </row>
    <row r="100" spans="1:10" x14ac:dyDescent="0.25">
      <c r="A100" s="17">
        <v>97</v>
      </c>
      <c r="B100" s="18" t="s">
        <v>63</v>
      </c>
      <c r="C100" s="18" t="s">
        <v>64</v>
      </c>
      <c r="D100" s="18" t="s">
        <v>65</v>
      </c>
      <c r="E100" s="18" t="s">
        <v>66</v>
      </c>
      <c r="F100" s="18" t="s">
        <v>67</v>
      </c>
      <c r="G100" s="18" t="s">
        <v>68</v>
      </c>
      <c r="H100" s="18" t="s">
        <v>69</v>
      </c>
      <c r="I100" s="18" t="s">
        <v>70</v>
      </c>
      <c r="J100" s="18" t="s">
        <v>71</v>
      </c>
    </row>
    <row r="101" spans="1:10" x14ac:dyDescent="0.25">
      <c r="A101" s="19">
        <v>98</v>
      </c>
      <c r="B101" s="18" t="s">
        <v>54</v>
      </c>
      <c r="C101" s="18" t="s">
        <v>55</v>
      </c>
      <c r="D101" s="18" t="s">
        <v>56</v>
      </c>
      <c r="E101" s="18" t="s">
        <v>57</v>
      </c>
      <c r="F101" s="18" t="s">
        <v>58</v>
      </c>
      <c r="G101" s="18" t="s">
        <v>59</v>
      </c>
      <c r="H101" s="18" t="s">
        <v>60</v>
      </c>
      <c r="I101" s="18" t="s">
        <v>61</v>
      </c>
      <c r="J101" s="18" t="s">
        <v>62</v>
      </c>
    </row>
    <row r="102" spans="1:10" x14ac:dyDescent="0.25">
      <c r="A102" s="17">
        <v>99</v>
      </c>
      <c r="B102" s="18" t="s">
        <v>45</v>
      </c>
      <c r="C102" s="18" t="s">
        <v>46</v>
      </c>
      <c r="D102" s="18" t="s">
        <v>47</v>
      </c>
      <c r="E102" s="18" t="s">
        <v>48</v>
      </c>
      <c r="F102" s="18" t="s">
        <v>49</v>
      </c>
      <c r="G102" s="18" t="s">
        <v>50</v>
      </c>
      <c r="H102" s="18" t="s">
        <v>51</v>
      </c>
      <c r="I102" s="18" t="s">
        <v>52</v>
      </c>
      <c r="J102" s="18" t="s">
        <v>53</v>
      </c>
    </row>
    <row r="103" spans="1:10" x14ac:dyDescent="0.25">
      <c r="A103" s="17">
        <v>100</v>
      </c>
      <c r="B103" s="17">
        <v>160997</v>
      </c>
      <c r="C103" s="17">
        <v>129641</v>
      </c>
      <c r="D103" s="17">
        <v>201613</v>
      </c>
      <c r="E103" s="17">
        <v>255738</v>
      </c>
      <c r="F103" s="17">
        <v>389328</v>
      </c>
      <c r="G103" s="17">
        <v>594380</v>
      </c>
      <c r="H103" s="17">
        <v>880514</v>
      </c>
      <c r="I103" s="17">
        <v>1238714</v>
      </c>
      <c r="J103" s="17">
        <v>1442070</v>
      </c>
    </row>
    <row r="104" spans="1:10" x14ac:dyDescent="0.25">
      <c r="A104" s="2" t="s">
        <v>224</v>
      </c>
      <c r="B104">
        <f>SUM(B3:B17)</f>
        <v>79154734</v>
      </c>
      <c r="C104">
        <f t="shared" ref="C104:J104" si="0">SUM(C3:C17)</f>
        <v>79763390</v>
      </c>
      <c r="D104">
        <f t="shared" si="0"/>
        <v>78587301</v>
      </c>
      <c r="E104">
        <f t="shared" si="0"/>
        <v>77275837</v>
      </c>
      <c r="F104">
        <f t="shared" si="0"/>
        <v>76559086</v>
      </c>
      <c r="G104">
        <f t="shared" si="0"/>
        <v>78642896</v>
      </c>
      <c r="H104">
        <f t="shared" si="0"/>
        <v>78484101</v>
      </c>
      <c r="I104">
        <f t="shared" si="0"/>
        <v>77965111</v>
      </c>
      <c r="J104">
        <f t="shared" si="0"/>
        <v>78682728</v>
      </c>
    </row>
    <row r="105" spans="1:10" x14ac:dyDescent="0.25">
      <c r="A105" s="19" t="s">
        <v>269</v>
      </c>
      <c r="B105" s="1">
        <f>SUM(B65:B103)</f>
        <v>93920414</v>
      </c>
      <c r="C105" s="1">
        <f t="shared" ref="C105:J105" si="1">SUM(C65:C103)</f>
        <v>100916304</v>
      </c>
      <c r="D105" s="1">
        <f t="shared" si="1"/>
        <v>108903227</v>
      </c>
      <c r="E105" s="1">
        <f t="shared" si="1"/>
        <v>116970129</v>
      </c>
      <c r="F105" s="1">
        <f t="shared" si="1"/>
        <v>123585471</v>
      </c>
      <c r="G105" s="1">
        <f t="shared" si="1"/>
        <v>120734283</v>
      </c>
      <c r="H105" s="1">
        <f t="shared" si="1"/>
        <v>115716166</v>
      </c>
      <c r="I105" s="1">
        <f t="shared" si="1"/>
        <v>112532485</v>
      </c>
      <c r="J105" s="1">
        <f t="shared" si="1"/>
        <v>114678591</v>
      </c>
    </row>
    <row r="106" spans="1:10" x14ac:dyDescent="0.25">
      <c r="A106" s="2" t="s">
        <v>5</v>
      </c>
      <c r="B106" s="1">
        <f t="shared" ref="B106:J106" si="2">SUM(B68:B103)</f>
        <v>75573800</v>
      </c>
      <c r="C106" s="1">
        <f t="shared" si="2"/>
        <v>81596864</v>
      </c>
      <c r="D106" s="1">
        <f t="shared" si="2"/>
        <v>88577996</v>
      </c>
      <c r="E106" s="1">
        <f t="shared" si="2"/>
        <v>95847210</v>
      </c>
      <c r="F106" s="1">
        <f t="shared" si="2"/>
        <v>103924374</v>
      </c>
      <c r="G106" s="1">
        <f t="shared" si="2"/>
        <v>102032136</v>
      </c>
      <c r="H106" s="1">
        <f t="shared" si="2"/>
        <v>98296675</v>
      </c>
      <c r="I106" s="1">
        <f t="shared" si="2"/>
        <v>94553555</v>
      </c>
      <c r="J106" s="1">
        <f t="shared" si="2"/>
        <v>96529518</v>
      </c>
    </row>
    <row r="107" spans="1:10" x14ac:dyDescent="0.25">
      <c r="A107" s="2" t="s">
        <v>279</v>
      </c>
      <c r="B107" s="1">
        <f>SUM(B70:B103)</f>
        <v>63629550</v>
      </c>
      <c r="C107" s="1">
        <f t="shared" ref="C107:J107" si="3">SUM(C70:C103)</f>
        <v>69494651</v>
      </c>
      <c r="D107" s="1">
        <f t="shared" si="3"/>
        <v>75672926</v>
      </c>
      <c r="E107" s="1">
        <f t="shared" si="3"/>
        <v>82044570</v>
      </c>
      <c r="F107" s="1">
        <f t="shared" si="3"/>
        <v>90839115</v>
      </c>
      <c r="G107" s="1">
        <f t="shared" si="3"/>
        <v>89659118</v>
      </c>
      <c r="H107" s="1">
        <f t="shared" si="3"/>
        <v>86652846</v>
      </c>
      <c r="I107" s="1">
        <f t="shared" si="3"/>
        <v>83053027</v>
      </c>
      <c r="J107" s="1">
        <f t="shared" si="3"/>
        <v>84588606</v>
      </c>
    </row>
    <row r="108" spans="1:10" x14ac:dyDescent="0.25">
      <c r="A108" s="2" t="s">
        <v>207</v>
      </c>
      <c r="B108" s="1">
        <f t="shared" ref="B108:J108" si="4">SUM(B73:B103)</f>
        <v>47917244</v>
      </c>
      <c r="C108" s="1">
        <f t="shared" si="4"/>
        <v>52175066</v>
      </c>
      <c r="D108" s="1">
        <f t="shared" si="4"/>
        <v>57337466</v>
      </c>
      <c r="E108" s="1">
        <f t="shared" si="4"/>
        <v>62640142</v>
      </c>
      <c r="F108" s="1">
        <f t="shared" si="4"/>
        <v>71063434</v>
      </c>
      <c r="G108" s="1">
        <f t="shared" si="4"/>
        <v>70822976</v>
      </c>
      <c r="H108" s="1">
        <f t="shared" si="4"/>
        <v>68708799</v>
      </c>
      <c r="I108" s="1">
        <f t="shared" si="4"/>
        <v>66130883</v>
      </c>
      <c r="J108" s="1">
        <f t="shared" si="4"/>
        <v>66689042</v>
      </c>
    </row>
    <row r="109" spans="1:10" x14ac:dyDescent="0.25">
      <c r="A109" s="2" t="s">
        <v>208</v>
      </c>
      <c r="B109" s="1">
        <f t="shared" ref="B109:J109" si="5">SUM(B78:B103)</f>
        <v>25618364</v>
      </c>
      <c r="C109" s="1">
        <f t="shared" si="5"/>
        <v>26602607</v>
      </c>
      <c r="D109" s="1">
        <f t="shared" si="5"/>
        <v>29985146</v>
      </c>
      <c r="E109" s="1">
        <f t="shared" si="5"/>
        <v>33398964</v>
      </c>
      <c r="F109" s="1">
        <f t="shared" si="5"/>
        <v>38803382</v>
      </c>
      <c r="G109" s="1">
        <f t="shared" si="5"/>
        <v>40473186</v>
      </c>
      <c r="H109" s="1">
        <f t="shared" si="5"/>
        <v>39387093</v>
      </c>
      <c r="I109" s="1">
        <f t="shared" si="5"/>
        <v>38645962</v>
      </c>
      <c r="J109" s="1">
        <f t="shared" si="5"/>
        <v>37651091</v>
      </c>
    </row>
    <row r="110" spans="1:10" x14ac:dyDescent="0.25">
      <c r="A110" s="2" t="s">
        <v>210</v>
      </c>
      <c r="B110" s="1">
        <f t="shared" ref="B110:J110" si="6">SUM(B83:B103)</f>
        <v>6361864</v>
      </c>
      <c r="C110" s="1">
        <f t="shared" si="6"/>
        <v>6978918</v>
      </c>
      <c r="D110" s="1">
        <f t="shared" si="6"/>
        <v>7208957</v>
      </c>
      <c r="E110" s="1">
        <f t="shared" si="6"/>
        <v>8850550</v>
      </c>
      <c r="F110" s="1">
        <f t="shared" si="6"/>
        <v>10180369</v>
      </c>
      <c r="G110" s="1">
        <f t="shared" si="6"/>
        <v>11530235</v>
      </c>
      <c r="H110" s="1">
        <f t="shared" si="6"/>
        <v>11386917</v>
      </c>
      <c r="I110" s="1">
        <f t="shared" si="6"/>
        <v>11663347</v>
      </c>
      <c r="J110" s="1">
        <f t="shared" si="6"/>
        <v>11342079</v>
      </c>
    </row>
    <row r="111" spans="1:10" x14ac:dyDescent="0.25">
      <c r="A111" t="s">
        <v>266</v>
      </c>
      <c r="B111">
        <f t="shared" ref="B111:J111" si="7">SUM(B18:B67)</f>
        <v>333121053</v>
      </c>
      <c r="C111">
        <f t="shared" si="7"/>
        <v>328264121</v>
      </c>
      <c r="D111">
        <f t="shared" si="7"/>
        <v>323481405</v>
      </c>
      <c r="E111">
        <f t="shared" si="7"/>
        <v>317406628</v>
      </c>
      <c r="F111">
        <f t="shared" si="7"/>
        <v>306336807</v>
      </c>
      <c r="G111">
        <f t="shared" si="7"/>
        <v>299069082</v>
      </c>
      <c r="H111">
        <f t="shared" si="7"/>
        <v>295999563</v>
      </c>
      <c r="I111">
        <f t="shared" si="7"/>
        <v>296059160</v>
      </c>
      <c r="J111">
        <f t="shared" si="7"/>
        <v>292285259</v>
      </c>
    </row>
    <row r="112" spans="1:10" x14ac:dyDescent="0.25">
      <c r="B112" t="s">
        <v>209</v>
      </c>
    </row>
    <row r="115" spans="1:12" x14ac:dyDescent="0.25">
      <c r="B115">
        <v>65</v>
      </c>
      <c r="C115">
        <f>B115+C116-B116</f>
        <v>65.800000000000011</v>
      </c>
      <c r="D115">
        <f t="shared" ref="D115:J115" si="8">C115+D116-C116</f>
        <v>66.5</v>
      </c>
      <c r="E115">
        <f t="shared" si="8"/>
        <v>67.200000000000017</v>
      </c>
      <c r="F115">
        <f t="shared" si="8"/>
        <v>68.500000000000014</v>
      </c>
      <c r="G115">
        <f t="shared" si="8"/>
        <v>69.700000000000017</v>
      </c>
      <c r="H115">
        <f t="shared" si="8"/>
        <v>70.90000000000002</v>
      </c>
      <c r="I115">
        <f t="shared" si="8"/>
        <v>71.900000000000034</v>
      </c>
      <c r="J115">
        <f t="shared" si="8"/>
        <v>72.900000000000034</v>
      </c>
    </row>
    <row r="116" spans="1:12" x14ac:dyDescent="0.25">
      <c r="A116" t="s">
        <v>211</v>
      </c>
      <c r="B116" s="12">
        <v>83.1</v>
      </c>
      <c r="C116" s="12">
        <v>83.9</v>
      </c>
      <c r="D116" s="12">
        <v>84.6</v>
      </c>
      <c r="E116" s="12">
        <v>85.3</v>
      </c>
      <c r="F116" s="12">
        <v>86.6</v>
      </c>
      <c r="G116" s="12">
        <v>87.8</v>
      </c>
      <c r="H116" s="12">
        <v>89</v>
      </c>
      <c r="I116" s="12">
        <v>90</v>
      </c>
      <c r="J116" s="12">
        <v>91</v>
      </c>
    </row>
    <row r="117" spans="1:12" x14ac:dyDescent="0.25">
      <c r="A117" t="s">
        <v>218</v>
      </c>
      <c r="B117">
        <v>65</v>
      </c>
      <c r="C117">
        <v>66</v>
      </c>
      <c r="D117">
        <v>66</v>
      </c>
      <c r="E117">
        <v>67</v>
      </c>
      <c r="F117">
        <v>68</v>
      </c>
      <c r="G117">
        <v>70</v>
      </c>
      <c r="H117">
        <v>71</v>
      </c>
      <c r="I117">
        <v>72</v>
      </c>
      <c r="J117">
        <v>73</v>
      </c>
    </row>
    <row r="118" spans="1:12" x14ac:dyDescent="0.25">
      <c r="A118" t="s">
        <v>219</v>
      </c>
      <c r="B118" s="1">
        <f>SUM(B68:B103)</f>
        <v>75573800</v>
      </c>
      <c r="C118" s="1">
        <f>SUM(C69:C103)</f>
        <v>75454442</v>
      </c>
      <c r="D118" s="1">
        <f>SUM(D69:D103)</f>
        <v>82040064</v>
      </c>
      <c r="E118" s="1">
        <f>SUM(E70:E103)</f>
        <v>82044570</v>
      </c>
      <c r="F118" s="1">
        <f>SUM(F71:F103)</f>
        <v>84261983</v>
      </c>
      <c r="G118" s="1">
        <f>SUM(G73:G103)</f>
        <v>70822976</v>
      </c>
      <c r="H118" s="1">
        <f>SUM(H74:H103)</f>
        <v>62740916</v>
      </c>
      <c r="I118" s="1">
        <f>SUM(I75:I103)</f>
        <v>55029441</v>
      </c>
      <c r="J118" s="1">
        <f>SUM(J76:J103)</f>
        <v>48910088</v>
      </c>
      <c r="L118" t="s">
        <v>213</v>
      </c>
    </row>
    <row r="119" spans="1:12" x14ac:dyDescent="0.25">
      <c r="A119" t="s">
        <v>220</v>
      </c>
      <c r="B119">
        <f t="shared" ref="B119:J119" si="9">B118/B2*100</f>
        <v>14.870186357177289</v>
      </c>
      <c r="C119">
        <f t="shared" si="9"/>
        <v>14.723542751726992</v>
      </c>
      <c r="D119">
        <f t="shared" si="9"/>
        <v>15.906800276291055</v>
      </c>
      <c r="E119">
        <f t="shared" si="9"/>
        <v>15.823475319545183</v>
      </c>
      <c r="F119">
        <f t="shared" si="9"/>
        <v>16.094477985628313</v>
      </c>
      <c r="G119">
        <f t="shared" si="9"/>
        <v>13.476539941581406</v>
      </c>
      <c r="H119">
        <f t="shared" si="9"/>
        <v>11.997600384922682</v>
      </c>
      <c r="I119">
        <f t="shared" si="9"/>
        <v>10.580080034782997</v>
      </c>
      <c r="J119">
        <f t="shared" si="9"/>
        <v>9.4051446325481312</v>
      </c>
      <c r="K119" t="s">
        <v>212</v>
      </c>
    </row>
    <row r="120" spans="1:12" x14ac:dyDescent="0.25">
      <c r="B120">
        <v>83.835714285714289</v>
      </c>
      <c r="C120">
        <v>84.394642857142856</v>
      </c>
      <c r="D120">
        <v>84.946428571428569</v>
      </c>
      <c r="E120">
        <v>85.498214285714283</v>
      </c>
      <c r="F120">
        <v>86.566071428571419</v>
      </c>
      <c r="G120">
        <v>87.589285714285722</v>
      </c>
      <c r="H120">
        <v>88.5625</v>
      </c>
      <c r="I120">
        <v>89.485714285714295</v>
      </c>
      <c r="J120">
        <v>90.36964285714285</v>
      </c>
      <c r="K120" t="s">
        <v>217</v>
      </c>
    </row>
    <row r="121" spans="1:12" x14ac:dyDescent="0.25">
      <c r="A121" t="s">
        <v>214</v>
      </c>
    </row>
    <row r="122" spans="1:12" x14ac:dyDescent="0.25">
      <c r="A122" t="s">
        <v>215</v>
      </c>
      <c r="B122">
        <f>B116-7.3</f>
        <v>75.8</v>
      </c>
      <c r="C122">
        <f t="shared" ref="C122:J122" si="10">C116-7.3</f>
        <v>76.600000000000009</v>
      </c>
      <c r="D122">
        <f t="shared" si="10"/>
        <v>77.3</v>
      </c>
      <c r="E122">
        <f t="shared" si="10"/>
        <v>78</v>
      </c>
      <c r="F122">
        <f t="shared" si="10"/>
        <v>79.3</v>
      </c>
      <c r="G122">
        <f t="shared" si="10"/>
        <v>80.5</v>
      </c>
      <c r="H122">
        <f t="shared" si="10"/>
        <v>81.7</v>
      </c>
      <c r="I122">
        <f t="shared" si="10"/>
        <v>82.7</v>
      </c>
      <c r="J122">
        <f t="shared" si="10"/>
        <v>83.7</v>
      </c>
      <c r="K122" t="s">
        <v>216</v>
      </c>
    </row>
    <row r="125" spans="1:12" x14ac:dyDescent="0.25">
      <c r="A125" t="s">
        <v>222</v>
      </c>
      <c r="B125">
        <f>SUMPRODUCT(B3:B103,$A3:$A103)/SUM(B3:B103)</f>
        <v>39.80754110795219</v>
      </c>
      <c r="C125">
        <f t="shared" ref="B125:J125" si="11">SUMPRODUCT(C3:C103,$A3:$A103)/SUM(C3:C103)</f>
        <v>40.445970254238262</v>
      </c>
      <c r="D125">
        <f t="shared" si="11"/>
        <v>41.078974799671641</v>
      </c>
      <c r="E125">
        <f t="shared" si="11"/>
        <v>41.6110589252322</v>
      </c>
      <c r="F125">
        <f t="shared" si="11"/>
        <v>41.981846446010842</v>
      </c>
      <c r="G125">
        <f t="shared" si="11"/>
        <v>41.652687532504046</v>
      </c>
      <c r="H125">
        <f t="shared" si="11"/>
        <v>41.338334409883316</v>
      </c>
      <c r="I125">
        <f t="shared" si="11"/>
        <v>41.21190168738373</v>
      </c>
      <c r="J125">
        <f t="shared" si="11"/>
        <v>41.226438166766258</v>
      </c>
    </row>
    <row r="126" spans="1:12" x14ac:dyDescent="0.25">
      <c r="A126" s="2" t="s">
        <v>223</v>
      </c>
      <c r="B126">
        <f t="shared" ref="B126:J126" si="12">B106/B2*100</f>
        <v>14.870186357177289</v>
      </c>
      <c r="C126">
        <f t="shared" si="12"/>
        <v>15.922123120476501</v>
      </c>
      <c r="D126">
        <f t="shared" si="12"/>
        <v>17.174444077056155</v>
      </c>
      <c r="E126">
        <f t="shared" si="12"/>
        <v>18.485512958167298</v>
      </c>
      <c r="F126">
        <f t="shared" si="12"/>
        <v>19.850097160818105</v>
      </c>
      <c r="G126">
        <f t="shared" si="12"/>
        <v>19.415170525012478</v>
      </c>
      <c r="H126">
        <f t="shared" si="12"/>
        <v>18.796732674681063</v>
      </c>
      <c r="I126">
        <f t="shared" si="12"/>
        <v>18.17907217108122</v>
      </c>
      <c r="J126">
        <f t="shared" si="12"/>
        <v>18.562102732265746</v>
      </c>
    </row>
    <row r="127" spans="1:12" x14ac:dyDescent="0.25">
      <c r="A127" t="s">
        <v>225</v>
      </c>
      <c r="B127">
        <f t="shared" ref="B127:J127" si="13">B108/B2*100</f>
        <v>9.428377929948411</v>
      </c>
      <c r="C127">
        <f t="shared" si="13"/>
        <v>10.181001866333826</v>
      </c>
      <c r="D127">
        <f t="shared" si="13"/>
        <v>11.11719781216442</v>
      </c>
      <c r="E127">
        <f t="shared" si="13"/>
        <v>12.081052298157033</v>
      </c>
      <c r="F127">
        <f t="shared" si="13"/>
        <v>13.573486326522255</v>
      </c>
      <c r="G127">
        <f t="shared" si="13"/>
        <v>13.476539941581406</v>
      </c>
      <c r="H127">
        <f t="shared" si="13"/>
        <v>13.138805836528993</v>
      </c>
      <c r="I127">
        <f t="shared" si="13"/>
        <v>12.714467423190257</v>
      </c>
      <c r="J127">
        <f t="shared" si="13"/>
        <v>12.82394105314382</v>
      </c>
    </row>
    <row r="128" spans="1:12" x14ac:dyDescent="0.25">
      <c r="A128" t="s">
        <v>226</v>
      </c>
      <c r="B128">
        <f t="shared" ref="B128:J128" si="14">B109/B2*100</f>
        <v>5.0407660703312764</v>
      </c>
      <c r="C128">
        <f t="shared" si="14"/>
        <v>5.1910081247687412</v>
      </c>
      <c r="D128">
        <f t="shared" si="14"/>
        <v>5.8138390613326143</v>
      </c>
      <c r="E128">
        <f t="shared" si="14"/>
        <v>6.4414705635287994</v>
      </c>
      <c r="F128">
        <f t="shared" si="14"/>
        <v>7.4116482324766313</v>
      </c>
      <c r="G128">
        <f t="shared" si="14"/>
        <v>7.7014344566945825</v>
      </c>
      <c r="H128">
        <f t="shared" si="14"/>
        <v>7.5317772239376541</v>
      </c>
      <c r="I128">
        <f t="shared" si="14"/>
        <v>7.430156722493007</v>
      </c>
      <c r="J128">
        <f t="shared" si="14"/>
        <v>7.240100578601111</v>
      </c>
    </row>
    <row r="129" spans="1:10" x14ac:dyDescent="0.25">
      <c r="A129" t="s">
        <v>227</v>
      </c>
      <c r="B129">
        <f t="shared" ref="B129:J129" si="15">B110/B2*100</f>
        <v>1.251784391667712</v>
      </c>
      <c r="C129">
        <f t="shared" si="15"/>
        <v>1.361807135672636</v>
      </c>
      <c r="D129">
        <f t="shared" si="15"/>
        <v>1.3977492655219081</v>
      </c>
      <c r="E129">
        <f t="shared" si="15"/>
        <v>1.706955859350602</v>
      </c>
      <c r="F129">
        <f t="shared" si="15"/>
        <v>1.944503546232385</v>
      </c>
      <c r="G129">
        <f t="shared" si="15"/>
        <v>2.1940291313559022</v>
      </c>
      <c r="H129">
        <f t="shared" si="15"/>
        <v>2.1774575267961125</v>
      </c>
      <c r="I129">
        <f t="shared" si="15"/>
        <v>2.2424204660455511</v>
      </c>
      <c r="J129">
        <f t="shared" si="15"/>
        <v>2.1810202719076455</v>
      </c>
    </row>
    <row r="131" spans="1:10" x14ac:dyDescent="0.25">
      <c r="A131" t="s">
        <v>228</v>
      </c>
      <c r="B131">
        <f>B109/B106*100</f>
        <v>33.89847275113862</v>
      </c>
      <c r="C131">
        <f t="shared" ref="C131:J131" si="16">C109/C106*100</f>
        <v>32.60248702695241</v>
      </c>
      <c r="D131">
        <f t="shared" si="16"/>
        <v>33.85168704877902</v>
      </c>
      <c r="E131">
        <f t="shared" si="16"/>
        <v>34.84604716193617</v>
      </c>
      <c r="F131">
        <f t="shared" si="16"/>
        <v>37.338095488552085</v>
      </c>
      <c r="G131">
        <f t="shared" si="16"/>
        <v>39.667096648844044</v>
      </c>
      <c r="H131">
        <f t="shared" si="16"/>
        <v>40.069608661737547</v>
      </c>
      <c r="I131">
        <f t="shared" si="16"/>
        <v>40.872034901278965</v>
      </c>
      <c r="J131">
        <f t="shared" si="16"/>
        <v>39.004743605992111</v>
      </c>
    </row>
    <row r="132" spans="1:10" x14ac:dyDescent="0.25">
      <c r="A132" s="17" t="s">
        <v>221</v>
      </c>
      <c r="B132" s="15">
        <v>2015</v>
      </c>
      <c r="C132" s="15">
        <v>2020</v>
      </c>
      <c r="D132" s="15">
        <v>2025</v>
      </c>
      <c r="E132" s="15">
        <v>2030</v>
      </c>
      <c r="F132" s="15">
        <v>2040</v>
      </c>
      <c r="G132" s="15">
        <v>2050</v>
      </c>
      <c r="H132" s="15">
        <v>2060</v>
      </c>
      <c r="I132" s="15">
        <v>2070</v>
      </c>
      <c r="J132" s="15">
        <v>2080</v>
      </c>
    </row>
    <row r="133" spans="1:10" x14ac:dyDescent="0.25">
      <c r="A133" t="s">
        <v>229</v>
      </c>
      <c r="B133">
        <f t="shared" ref="B133:J133" si="17">(B104+B106) / B111 * 100</f>
        <v>46.44814028010412</v>
      </c>
      <c r="C133">
        <f t="shared" si="17"/>
        <v>49.155616979535814</v>
      </c>
      <c r="D133">
        <f t="shared" si="17"/>
        <v>51.676941677683139</v>
      </c>
      <c r="E133">
        <f t="shared" si="17"/>
        <v>54.54298421266742</v>
      </c>
      <c r="F133">
        <f t="shared" si="17"/>
        <v>58.916674678273317</v>
      </c>
      <c r="G133">
        <f t="shared" si="17"/>
        <v>60.412474198854163</v>
      </c>
      <c r="H133">
        <f t="shared" si="17"/>
        <v>59.723323307744202</v>
      </c>
      <c r="I133">
        <f t="shared" si="17"/>
        <v>58.271686645331286</v>
      </c>
      <c r="J133">
        <f t="shared" si="17"/>
        <v>59.945632085400511</v>
      </c>
    </row>
    <row r="134" spans="1:10" x14ac:dyDescent="0.25">
      <c r="A134" t="s">
        <v>230</v>
      </c>
      <c r="B134">
        <f>B106/B111 * 100</f>
        <v>22.686587749228806</v>
      </c>
      <c r="C134">
        <f t="shared" ref="C134:J134" si="18">C106/C111 * 100</f>
        <v>24.857076597780235</v>
      </c>
      <c r="D134">
        <f t="shared" si="18"/>
        <v>27.382716481029256</v>
      </c>
      <c r="E134">
        <f t="shared" si="18"/>
        <v>30.196978117293753</v>
      </c>
      <c r="F134">
        <f t="shared" si="18"/>
        <v>33.924873415554011</v>
      </c>
      <c r="G134">
        <f t="shared" si="18"/>
        <v>34.116577787870426</v>
      </c>
      <c r="H134">
        <f t="shared" si="18"/>
        <v>33.208385175892978</v>
      </c>
      <c r="I134">
        <f t="shared" si="18"/>
        <v>31.937385419860004</v>
      </c>
      <c r="J134">
        <f t="shared" si="18"/>
        <v>33.025790739587038</v>
      </c>
    </row>
    <row r="136" spans="1:10" x14ac:dyDescent="0.25">
      <c r="A136" t="s">
        <v>270</v>
      </c>
      <c r="B136">
        <f>SUM(B23:B64)</f>
        <v>287798449</v>
      </c>
      <c r="C136">
        <f t="shared" ref="C136:J136" si="19">SUM(C23:C64)</f>
        <v>282419518</v>
      </c>
      <c r="D136">
        <f t="shared" si="19"/>
        <v>275438209</v>
      </c>
      <c r="E136">
        <f t="shared" si="19"/>
        <v>268772160</v>
      </c>
      <c r="F136">
        <f t="shared" si="19"/>
        <v>259884750</v>
      </c>
      <c r="G136">
        <f t="shared" si="19"/>
        <v>253919004</v>
      </c>
      <c r="H136">
        <f t="shared" si="19"/>
        <v>251277754</v>
      </c>
      <c r="I136">
        <f t="shared" si="19"/>
        <v>251045864</v>
      </c>
      <c r="J136">
        <f t="shared" si="19"/>
        <v>247391431</v>
      </c>
    </row>
    <row r="137" spans="1:10" x14ac:dyDescent="0.25">
      <c r="A137" t="s">
        <v>268</v>
      </c>
      <c r="B137">
        <f>SUM(B23:B67)</f>
        <v>306145063</v>
      </c>
      <c r="C137">
        <f t="shared" ref="C137:J137" si="20">SUM(C23:C67)</f>
        <v>301738958</v>
      </c>
      <c r="D137">
        <f t="shared" si="20"/>
        <v>295763440</v>
      </c>
      <c r="E137">
        <f t="shared" si="20"/>
        <v>289895079</v>
      </c>
      <c r="F137">
        <f t="shared" si="20"/>
        <v>279545847</v>
      </c>
      <c r="G137">
        <f t="shared" si="20"/>
        <v>272621151</v>
      </c>
      <c r="H137">
        <f t="shared" si="20"/>
        <v>268697245</v>
      </c>
      <c r="I137">
        <f t="shared" si="20"/>
        <v>269024794</v>
      </c>
      <c r="J137">
        <f t="shared" si="20"/>
        <v>265540504</v>
      </c>
    </row>
    <row r="138" spans="1:10" x14ac:dyDescent="0.25">
      <c r="A138" t="s">
        <v>278</v>
      </c>
      <c r="B138">
        <f>SUM(B23:B69)</f>
        <v>318089313</v>
      </c>
      <c r="C138">
        <f t="shared" ref="C138:J138" si="21">SUM(C23:C69)</f>
        <v>313841171</v>
      </c>
      <c r="D138">
        <f t="shared" si="21"/>
        <v>308668510</v>
      </c>
      <c r="E138">
        <f t="shared" si="21"/>
        <v>303697719</v>
      </c>
      <c r="F138">
        <f t="shared" si="21"/>
        <v>292631106</v>
      </c>
      <c r="G138">
        <f t="shared" si="21"/>
        <v>284994169</v>
      </c>
      <c r="H138">
        <f t="shared" si="21"/>
        <v>280341074</v>
      </c>
      <c r="I138">
        <f t="shared" si="21"/>
        <v>280525322</v>
      </c>
      <c r="J138">
        <f t="shared" si="21"/>
        <v>277481416</v>
      </c>
    </row>
    <row r="140" spans="1:10" x14ac:dyDescent="0.25">
      <c r="A140" s="17" t="s">
        <v>221</v>
      </c>
      <c r="B140" s="15">
        <v>2015</v>
      </c>
      <c r="C140" s="15">
        <v>2020</v>
      </c>
      <c r="D140" s="15">
        <v>2025</v>
      </c>
      <c r="E140" s="15">
        <v>2030</v>
      </c>
      <c r="F140" s="15">
        <v>2040</v>
      </c>
      <c r="G140" s="15">
        <v>2050</v>
      </c>
      <c r="H140" s="15">
        <v>2060</v>
      </c>
      <c r="I140" s="15">
        <v>2070</v>
      </c>
      <c r="J140" s="15">
        <v>2080</v>
      </c>
    </row>
    <row r="141" spans="1:10" x14ac:dyDescent="0.25">
      <c r="A141" s="2" t="s">
        <v>272</v>
      </c>
      <c r="B141">
        <f t="shared" ref="B141:J141" si="22">B105/B136*100</f>
        <v>32.634093174004562</v>
      </c>
      <c r="C141">
        <f t="shared" si="22"/>
        <v>35.732765467009969</v>
      </c>
      <c r="D141">
        <f t="shared" si="22"/>
        <v>39.538169884048294</v>
      </c>
      <c r="E141">
        <f t="shared" si="22"/>
        <v>43.52018043833111</v>
      </c>
      <c r="F141">
        <f t="shared" si="22"/>
        <v>47.553952665556558</v>
      </c>
      <c r="G141">
        <f t="shared" si="22"/>
        <v>47.548344589442387</v>
      </c>
      <c r="H141">
        <f t="shared" si="22"/>
        <v>46.051098498755287</v>
      </c>
      <c r="I141">
        <f t="shared" si="22"/>
        <v>44.825468624330732</v>
      </c>
      <c r="J141">
        <f t="shared" si="22"/>
        <v>46.355118500446366</v>
      </c>
    </row>
    <row r="142" spans="1:10" x14ac:dyDescent="0.25">
      <c r="A142" s="2" t="s">
        <v>275</v>
      </c>
      <c r="B142">
        <f t="shared" ref="B142:J142" si="23">B105/B148*100</f>
        <v>36.260103526671742</v>
      </c>
      <c r="C142">
        <f t="shared" si="23"/>
        <v>39.703072741122185</v>
      </c>
      <c r="D142">
        <f t="shared" si="23"/>
        <v>43.931299871164775</v>
      </c>
      <c r="E142">
        <f t="shared" si="23"/>
        <v>48.355756042590123</v>
      </c>
      <c r="F142">
        <f t="shared" si="23"/>
        <v>52.837725183951733</v>
      </c>
      <c r="G142">
        <f t="shared" si="23"/>
        <v>52.831493988269315</v>
      </c>
      <c r="H142">
        <f t="shared" si="23"/>
        <v>51.167887220839205</v>
      </c>
      <c r="I142">
        <f t="shared" si="23"/>
        <v>49.806076249256371</v>
      </c>
      <c r="J142">
        <f t="shared" si="23"/>
        <v>51.50568722271818</v>
      </c>
    </row>
    <row r="143" spans="1:10" x14ac:dyDescent="0.25">
      <c r="A143" s="2" t="s">
        <v>271</v>
      </c>
      <c r="B143">
        <f t="shared" ref="B143:J143" si="24">B106/B137*100</f>
        <v>24.685617745859258</v>
      </c>
      <c r="C143">
        <f t="shared" si="24"/>
        <v>27.0422038111499</v>
      </c>
      <c r="D143">
        <f t="shared" si="24"/>
        <v>29.948933512539615</v>
      </c>
      <c r="E143">
        <f t="shared" si="24"/>
        <v>33.062724048516877</v>
      </c>
      <c r="F143">
        <f t="shared" si="24"/>
        <v>37.176146637585354</v>
      </c>
      <c r="G143">
        <f t="shared" si="24"/>
        <v>37.426346277879226</v>
      </c>
      <c r="H143">
        <f t="shared" si="24"/>
        <v>36.582688073336961</v>
      </c>
      <c r="I143">
        <f t="shared" si="24"/>
        <v>35.146780932020711</v>
      </c>
      <c r="J143">
        <f t="shared" si="24"/>
        <v>36.352088116847135</v>
      </c>
    </row>
    <row r="144" spans="1:10" x14ac:dyDescent="0.25">
      <c r="A144" s="2" t="s">
        <v>276</v>
      </c>
      <c r="B144">
        <f t="shared" ref="B144:J144" si="25">B106/B149*100</f>
        <v>27.42846416206584</v>
      </c>
      <c r="C144">
        <f t="shared" si="25"/>
        <v>30.046893123499892</v>
      </c>
      <c r="D144">
        <f t="shared" si="25"/>
        <v>33.276592791710684</v>
      </c>
      <c r="E144">
        <f t="shared" si="25"/>
        <v>36.736360053907639</v>
      </c>
      <c r="F144">
        <f t="shared" si="25"/>
        <v>41.306829597317055</v>
      </c>
      <c r="G144">
        <f t="shared" si="25"/>
        <v>41.584829197643579</v>
      </c>
      <c r="H144">
        <f t="shared" si="25"/>
        <v>40.647431192596628</v>
      </c>
      <c r="I144">
        <f t="shared" si="25"/>
        <v>39.051978813356349</v>
      </c>
      <c r="J144">
        <f t="shared" si="25"/>
        <v>40.391209018719046</v>
      </c>
    </row>
    <row r="145" spans="1:10" x14ac:dyDescent="0.25">
      <c r="A145" s="2" t="s">
        <v>277</v>
      </c>
      <c r="B145">
        <f>B107/B138*100</f>
        <v>20.003674251074258</v>
      </c>
      <c r="C145">
        <f t="shared" ref="C145:J145" si="26">C107/C138*100</f>
        <v>22.143255067067031</v>
      </c>
      <c r="D145">
        <f t="shared" si="26"/>
        <v>24.515920331490893</v>
      </c>
      <c r="E145">
        <f t="shared" si="26"/>
        <v>27.015207842242635</v>
      </c>
      <c r="F145">
        <f t="shared" si="26"/>
        <v>31.042193785099524</v>
      </c>
      <c r="G145">
        <f t="shared" si="26"/>
        <v>31.459983309342725</v>
      </c>
      <c r="H145">
        <f t="shared" si="26"/>
        <v>30.909793118649464</v>
      </c>
      <c r="I145">
        <f t="shared" si="26"/>
        <v>29.606249591970879</v>
      </c>
      <c r="J145">
        <f t="shared" si="26"/>
        <v>30.484422063061693</v>
      </c>
    </row>
    <row r="148" spans="1:10" x14ac:dyDescent="0.25">
      <c r="A148" s="17" t="s">
        <v>273</v>
      </c>
      <c r="B148">
        <f t="shared" ref="B148:J148" si="27">B136*(1-0.1)</f>
        <v>259018604.09999999</v>
      </c>
      <c r="C148">
        <f t="shared" si="27"/>
        <v>254177566.20000002</v>
      </c>
      <c r="D148">
        <f t="shared" si="27"/>
        <v>247894388.09999999</v>
      </c>
      <c r="E148">
        <f t="shared" si="27"/>
        <v>241894944</v>
      </c>
      <c r="F148">
        <f t="shared" si="27"/>
        <v>233896275</v>
      </c>
      <c r="G148">
        <f t="shared" si="27"/>
        <v>228527103.59999999</v>
      </c>
      <c r="H148">
        <f t="shared" si="27"/>
        <v>226149978.59999999</v>
      </c>
      <c r="I148">
        <f t="shared" si="27"/>
        <v>225941277.59999999</v>
      </c>
      <c r="J148">
        <f t="shared" si="27"/>
        <v>222652287.90000001</v>
      </c>
    </row>
    <row r="149" spans="1:10" x14ac:dyDescent="0.25">
      <c r="A149" s="17" t="s">
        <v>274</v>
      </c>
      <c r="B149">
        <f t="shared" ref="B149:J149" si="28">B137*(1-0.1)</f>
        <v>275530556.69999999</v>
      </c>
      <c r="C149">
        <f t="shared" si="28"/>
        <v>271565062.19999999</v>
      </c>
      <c r="D149">
        <f t="shared" si="28"/>
        <v>266187096</v>
      </c>
      <c r="E149">
        <f t="shared" si="28"/>
        <v>260905571.09999999</v>
      </c>
      <c r="F149">
        <f t="shared" si="28"/>
        <v>251591262.30000001</v>
      </c>
      <c r="G149">
        <f t="shared" si="28"/>
        <v>245359035.90000001</v>
      </c>
      <c r="H149">
        <f t="shared" si="28"/>
        <v>241827520.5</v>
      </c>
      <c r="I149">
        <f t="shared" si="28"/>
        <v>242122314.59999999</v>
      </c>
      <c r="J149">
        <f t="shared" si="28"/>
        <v>238986453.59999999</v>
      </c>
    </row>
    <row r="151" spans="1:10" x14ac:dyDescent="0.25">
      <c r="A151" s="17" t="s">
        <v>221</v>
      </c>
      <c r="B151" s="15">
        <v>2015</v>
      </c>
      <c r="C151" s="15">
        <v>2020</v>
      </c>
      <c r="D151" s="15">
        <v>2025</v>
      </c>
      <c r="E151" s="15">
        <v>2030</v>
      </c>
      <c r="F151" s="15">
        <v>2040</v>
      </c>
      <c r="G151" s="15">
        <v>2050</v>
      </c>
      <c r="H151" s="15">
        <v>2060</v>
      </c>
      <c r="I151" s="15">
        <v>2070</v>
      </c>
      <c r="J151" s="15">
        <v>2080</v>
      </c>
    </row>
    <row r="152" spans="1:10" x14ac:dyDescent="0.25">
      <c r="A152" t="s">
        <v>280</v>
      </c>
      <c r="B152">
        <f>SUMPRODUCT(B23:B67,$A23:$A67)/SUM(B23:B67)</f>
        <v>42.321724469553182</v>
      </c>
      <c r="C152">
        <f t="shared" ref="C152:J152" si="29">SUMPRODUCT(C23:C67,$A23:$A67)/SUM(C23:C67)</f>
        <v>42.76695696682296</v>
      </c>
      <c r="D152">
        <f t="shared" si="29"/>
        <v>43.040544578464463</v>
      </c>
      <c r="E152">
        <f t="shared" si="29"/>
        <v>42.972981079820265</v>
      </c>
      <c r="F152">
        <f t="shared" si="29"/>
        <v>42.535546825705481</v>
      </c>
      <c r="G152">
        <f t="shared" si="29"/>
        <v>42.313262825304406</v>
      </c>
      <c r="H152">
        <f t="shared" si="29"/>
        <v>42.202243565988184</v>
      </c>
      <c r="I152">
        <f t="shared" si="29"/>
        <v>42.293573197569295</v>
      </c>
      <c r="J152">
        <f t="shared" si="29"/>
        <v>42.212900605174717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65"/>
  <sheetViews>
    <sheetView topLeftCell="A49" workbookViewId="0">
      <selection activeCell="A65" sqref="A65:I65"/>
    </sheetView>
  </sheetViews>
  <sheetFormatPr baseColWidth="10" defaultRowHeight="15" x14ac:dyDescent="0.25"/>
  <sheetData>
    <row r="8" spans="1:9" x14ac:dyDescent="0.25">
      <c r="A8">
        <v>2015</v>
      </c>
      <c r="B8">
        <v>2020</v>
      </c>
      <c r="C8">
        <v>2025</v>
      </c>
      <c r="D8">
        <v>2030</v>
      </c>
      <c r="E8">
        <v>2040</v>
      </c>
      <c r="F8">
        <v>2050</v>
      </c>
      <c r="G8">
        <v>2060</v>
      </c>
      <c r="H8">
        <v>2070</v>
      </c>
      <c r="I8">
        <v>2080</v>
      </c>
    </row>
    <row r="9" spans="1:9" x14ac:dyDescent="0.25">
      <c r="A9">
        <v>78.099999999999994</v>
      </c>
      <c r="B9">
        <v>78.900000000000006</v>
      </c>
      <c r="C9">
        <v>79.7</v>
      </c>
      <c r="D9">
        <v>80.5</v>
      </c>
      <c r="E9">
        <v>82</v>
      </c>
      <c r="F9">
        <v>83.3</v>
      </c>
      <c r="G9">
        <v>84.6</v>
      </c>
      <c r="H9">
        <v>85.8</v>
      </c>
      <c r="I9">
        <v>86.9</v>
      </c>
    </row>
    <row r="10" spans="1:9" x14ac:dyDescent="0.25">
      <c r="A10">
        <v>71.599999999999994</v>
      </c>
      <c r="B10">
        <v>72.900000000000006</v>
      </c>
      <c r="C10">
        <v>74.099999999999994</v>
      </c>
      <c r="D10">
        <v>75.3</v>
      </c>
      <c r="E10">
        <v>77.599999999999994</v>
      </c>
      <c r="F10">
        <v>79.599999999999994</v>
      </c>
      <c r="G10">
        <v>81.599999999999994</v>
      </c>
      <c r="H10">
        <v>83.3</v>
      </c>
      <c r="I10">
        <v>84.9</v>
      </c>
    </row>
    <row r="11" spans="1:9" x14ac:dyDescent="0.25">
      <c r="A11">
        <v>75.5</v>
      </c>
      <c r="B11">
        <v>76.5</v>
      </c>
      <c r="C11">
        <v>77.400000000000006</v>
      </c>
      <c r="D11">
        <v>78.3</v>
      </c>
      <c r="E11">
        <v>80.099999999999994</v>
      </c>
      <c r="F11">
        <v>81.7</v>
      </c>
      <c r="G11">
        <v>83.3</v>
      </c>
      <c r="H11">
        <v>84.7</v>
      </c>
      <c r="I11">
        <v>86</v>
      </c>
    </row>
    <row r="12" spans="1:9" x14ac:dyDescent="0.25">
      <c r="A12">
        <v>78.5</v>
      </c>
      <c r="B12">
        <v>79.3</v>
      </c>
      <c r="C12">
        <v>80</v>
      </c>
      <c r="D12">
        <v>80.8</v>
      </c>
      <c r="E12">
        <v>82.2</v>
      </c>
      <c r="F12">
        <v>83.5</v>
      </c>
      <c r="G12">
        <v>84.8</v>
      </c>
      <c r="H12">
        <v>86</v>
      </c>
      <c r="I12">
        <v>87</v>
      </c>
    </row>
    <row r="13" spans="1:9" x14ac:dyDescent="0.25">
      <c r="A13">
        <v>78.8</v>
      </c>
      <c r="B13">
        <v>79.599999999999994</v>
      </c>
      <c r="C13">
        <v>80.400000000000006</v>
      </c>
      <c r="D13">
        <v>81.099999999999994</v>
      </c>
      <c r="E13">
        <v>82.6</v>
      </c>
      <c r="F13">
        <v>83.9</v>
      </c>
      <c r="G13">
        <v>85.2</v>
      </c>
      <c r="H13">
        <v>86.3</v>
      </c>
      <c r="I13">
        <v>87.4</v>
      </c>
    </row>
    <row r="14" spans="1:9" x14ac:dyDescent="0.25">
      <c r="A14">
        <v>72.099999999999994</v>
      </c>
      <c r="B14">
        <v>73.3</v>
      </c>
      <c r="C14">
        <v>74.5</v>
      </c>
      <c r="D14">
        <v>75.7</v>
      </c>
      <c r="E14">
        <v>77.900000000000006</v>
      </c>
      <c r="F14">
        <v>80</v>
      </c>
      <c r="G14">
        <v>81.900000000000006</v>
      </c>
      <c r="H14">
        <v>83.7</v>
      </c>
      <c r="I14">
        <v>85.3</v>
      </c>
    </row>
    <row r="15" spans="1:9" x14ac:dyDescent="0.25">
      <c r="A15">
        <v>79</v>
      </c>
      <c r="B15">
        <v>79.8</v>
      </c>
      <c r="C15">
        <v>80.5</v>
      </c>
      <c r="D15">
        <v>81.3</v>
      </c>
      <c r="E15">
        <v>82.6</v>
      </c>
      <c r="F15">
        <v>83.9</v>
      </c>
      <c r="G15">
        <v>85.2</v>
      </c>
      <c r="H15">
        <v>86.3</v>
      </c>
      <c r="I15">
        <v>87.4</v>
      </c>
    </row>
    <row r="16" spans="1:9" x14ac:dyDescent="0.25">
      <c r="A16">
        <v>78.3</v>
      </c>
      <c r="B16">
        <v>79.2</v>
      </c>
      <c r="C16">
        <v>80</v>
      </c>
      <c r="D16">
        <v>80.8</v>
      </c>
      <c r="E16">
        <v>82.2</v>
      </c>
      <c r="F16">
        <v>83.6</v>
      </c>
      <c r="G16">
        <v>84.9</v>
      </c>
      <c r="H16">
        <v>86.1</v>
      </c>
      <c r="I16">
        <v>87.2</v>
      </c>
    </row>
    <row r="17" spans="1:9" x14ac:dyDescent="0.25">
      <c r="A17">
        <v>79.8</v>
      </c>
      <c r="B17">
        <v>80.5</v>
      </c>
      <c r="C17">
        <v>81.2</v>
      </c>
      <c r="D17">
        <v>81.900000000000006</v>
      </c>
      <c r="E17">
        <v>83.2</v>
      </c>
      <c r="F17">
        <v>84.4</v>
      </c>
      <c r="G17">
        <v>85.5</v>
      </c>
      <c r="H17">
        <v>86.6</v>
      </c>
      <c r="I17">
        <v>87.6</v>
      </c>
    </row>
    <row r="18" spans="1:9" x14ac:dyDescent="0.25">
      <c r="A18">
        <v>79</v>
      </c>
      <c r="B18">
        <v>79.8</v>
      </c>
      <c r="C18">
        <v>80.5</v>
      </c>
      <c r="D18">
        <v>81.3</v>
      </c>
      <c r="E18">
        <v>82.7</v>
      </c>
      <c r="F18">
        <v>84</v>
      </c>
      <c r="G18">
        <v>85.2</v>
      </c>
      <c r="H18">
        <v>86.4</v>
      </c>
      <c r="I18">
        <v>87.4</v>
      </c>
    </row>
    <row r="19" spans="1:9" x14ac:dyDescent="0.25">
      <c r="A19">
        <v>74.400000000000006</v>
      </c>
      <c r="B19">
        <v>75.400000000000006</v>
      </c>
      <c r="C19">
        <v>76.400000000000006</v>
      </c>
      <c r="D19">
        <v>77.400000000000006</v>
      </c>
      <c r="E19">
        <v>79.3</v>
      </c>
      <c r="F19">
        <v>81</v>
      </c>
      <c r="G19">
        <v>82.7</v>
      </c>
      <c r="H19">
        <v>84.2</v>
      </c>
      <c r="I19">
        <v>85.6</v>
      </c>
    </row>
    <row r="20" spans="1:9" x14ac:dyDescent="0.25">
      <c r="A20">
        <v>80.099999999999994</v>
      </c>
      <c r="B20">
        <v>80.8</v>
      </c>
      <c r="C20">
        <v>81.400000000000006</v>
      </c>
      <c r="D20">
        <v>82.1</v>
      </c>
      <c r="E20">
        <v>83.3</v>
      </c>
      <c r="F20">
        <v>84.4</v>
      </c>
      <c r="G20">
        <v>85.5</v>
      </c>
      <c r="H20">
        <v>86.6</v>
      </c>
      <c r="I20">
        <v>87.6</v>
      </c>
    </row>
    <row r="21" spans="1:9" x14ac:dyDescent="0.25">
      <c r="A21">
        <v>79.400000000000006</v>
      </c>
      <c r="B21">
        <v>80.099999999999994</v>
      </c>
      <c r="C21">
        <v>80.900000000000006</v>
      </c>
      <c r="D21">
        <v>81.5</v>
      </c>
      <c r="E21">
        <v>82.8</v>
      </c>
      <c r="F21">
        <v>84.1</v>
      </c>
      <c r="G21">
        <v>85.2</v>
      </c>
      <c r="H21">
        <v>86.3</v>
      </c>
      <c r="I21">
        <v>87.3</v>
      </c>
    </row>
    <row r="22" spans="1:9" x14ac:dyDescent="0.25">
      <c r="A22">
        <v>69.7</v>
      </c>
      <c r="B22">
        <v>71.099999999999994</v>
      </c>
      <c r="C22">
        <v>72.5</v>
      </c>
      <c r="D22">
        <v>73.8</v>
      </c>
      <c r="E22">
        <v>76.400000000000006</v>
      </c>
      <c r="F22">
        <v>78.7</v>
      </c>
      <c r="G22">
        <v>80.900000000000006</v>
      </c>
      <c r="H22">
        <v>82.8</v>
      </c>
      <c r="I22">
        <v>84.6</v>
      </c>
    </row>
    <row r="23" spans="1:9" x14ac:dyDescent="0.25">
      <c r="A23">
        <v>69.3</v>
      </c>
      <c r="B23">
        <v>70.8</v>
      </c>
      <c r="C23">
        <v>72.2</v>
      </c>
      <c r="D23">
        <v>73.599999999999994</v>
      </c>
      <c r="E23">
        <v>76.3</v>
      </c>
      <c r="F23">
        <v>78.7</v>
      </c>
      <c r="G23">
        <v>80.900000000000006</v>
      </c>
      <c r="H23">
        <v>82.9</v>
      </c>
      <c r="I23">
        <v>84.7</v>
      </c>
    </row>
    <row r="24" spans="1:9" x14ac:dyDescent="0.25">
      <c r="A24">
        <v>79.400000000000006</v>
      </c>
      <c r="B24">
        <v>80.2</v>
      </c>
      <c r="C24">
        <v>80.900000000000006</v>
      </c>
      <c r="D24">
        <v>81.599999999999994</v>
      </c>
      <c r="E24">
        <v>83</v>
      </c>
      <c r="F24">
        <v>84.2</v>
      </c>
      <c r="G24">
        <v>85.4</v>
      </c>
      <c r="H24">
        <v>86.5</v>
      </c>
      <c r="I24">
        <v>87.5</v>
      </c>
    </row>
    <row r="25" spans="1:9" x14ac:dyDescent="0.25">
      <c r="A25">
        <v>72.400000000000006</v>
      </c>
      <c r="B25">
        <v>73.599999999999994</v>
      </c>
      <c r="C25">
        <v>74.8</v>
      </c>
      <c r="D25">
        <v>75.900000000000006</v>
      </c>
      <c r="E25">
        <v>78.099999999999994</v>
      </c>
      <c r="F25">
        <v>80.099999999999994</v>
      </c>
      <c r="G25">
        <v>82</v>
      </c>
      <c r="H25">
        <v>83.8</v>
      </c>
      <c r="I25">
        <v>85.4</v>
      </c>
    </row>
    <row r="26" spans="1:9" x14ac:dyDescent="0.25">
      <c r="A26">
        <v>79</v>
      </c>
      <c r="B26">
        <v>79.8</v>
      </c>
      <c r="C26">
        <v>80.5</v>
      </c>
      <c r="D26">
        <v>81.3</v>
      </c>
      <c r="E26">
        <v>82.6</v>
      </c>
      <c r="F26">
        <v>83.9</v>
      </c>
      <c r="G26">
        <v>85.1</v>
      </c>
      <c r="H26">
        <v>86.2</v>
      </c>
      <c r="I26">
        <v>87.2</v>
      </c>
    </row>
    <row r="27" spans="1:9" x14ac:dyDescent="0.25">
      <c r="A27">
        <v>79.5</v>
      </c>
      <c r="B27">
        <v>80.3</v>
      </c>
      <c r="C27">
        <v>80.900000000000006</v>
      </c>
      <c r="D27">
        <v>81.599999999999994</v>
      </c>
      <c r="E27">
        <v>82.9</v>
      </c>
      <c r="F27">
        <v>84.1</v>
      </c>
      <c r="G27">
        <v>85.2</v>
      </c>
      <c r="H27">
        <v>86.3</v>
      </c>
      <c r="I27">
        <v>87.3</v>
      </c>
    </row>
    <row r="28" spans="1:9" x14ac:dyDescent="0.25">
      <c r="A28">
        <v>78.7</v>
      </c>
      <c r="B28">
        <v>79.5</v>
      </c>
      <c r="C28">
        <v>80.2</v>
      </c>
      <c r="D28">
        <v>81</v>
      </c>
      <c r="E28">
        <v>82.4</v>
      </c>
      <c r="F28">
        <v>83.7</v>
      </c>
      <c r="G28">
        <v>84.9</v>
      </c>
      <c r="H28">
        <v>86.1</v>
      </c>
      <c r="I28">
        <v>87.1</v>
      </c>
    </row>
    <row r="29" spans="1:9" x14ac:dyDescent="0.25">
      <c r="A29">
        <v>73.3</v>
      </c>
      <c r="B29">
        <v>74.5</v>
      </c>
      <c r="C29">
        <v>75.599999999999994</v>
      </c>
      <c r="D29">
        <v>76.7</v>
      </c>
      <c r="E29">
        <v>78.8</v>
      </c>
      <c r="F29">
        <v>80.8</v>
      </c>
      <c r="G29">
        <v>82.6</v>
      </c>
      <c r="H29">
        <v>84.2</v>
      </c>
      <c r="I29">
        <v>85.7</v>
      </c>
    </row>
    <row r="30" spans="1:9" x14ac:dyDescent="0.25">
      <c r="A30">
        <v>77.8</v>
      </c>
      <c r="B30">
        <v>78.599999999999994</v>
      </c>
      <c r="C30">
        <v>79.400000000000006</v>
      </c>
      <c r="D30">
        <v>80.2</v>
      </c>
      <c r="E30">
        <v>81.7</v>
      </c>
      <c r="F30">
        <v>83.1</v>
      </c>
      <c r="G30">
        <v>84.5</v>
      </c>
      <c r="H30">
        <v>85.7</v>
      </c>
      <c r="I30">
        <v>86.9</v>
      </c>
    </row>
    <row r="31" spans="1:9" x14ac:dyDescent="0.25">
      <c r="A31">
        <v>71.7</v>
      </c>
      <c r="B31">
        <v>73</v>
      </c>
      <c r="C31">
        <v>74.3</v>
      </c>
      <c r="D31">
        <v>75.5</v>
      </c>
      <c r="E31">
        <v>77.8</v>
      </c>
      <c r="F31">
        <v>79.900000000000006</v>
      </c>
      <c r="G31">
        <v>81.8</v>
      </c>
      <c r="H31">
        <v>83.6</v>
      </c>
      <c r="I31">
        <v>85.2</v>
      </c>
    </row>
    <row r="32" spans="1:9" x14ac:dyDescent="0.25">
      <c r="A32">
        <v>77.5</v>
      </c>
      <c r="B32">
        <v>78.400000000000006</v>
      </c>
      <c r="C32">
        <v>79.2</v>
      </c>
      <c r="D32">
        <v>80</v>
      </c>
      <c r="E32">
        <v>81.5</v>
      </c>
      <c r="F32">
        <v>83</v>
      </c>
      <c r="G32">
        <v>84.3</v>
      </c>
      <c r="H32">
        <v>85.6</v>
      </c>
      <c r="I32">
        <v>86.7</v>
      </c>
    </row>
    <row r="33" spans="1:9" x14ac:dyDescent="0.25">
      <c r="A33">
        <v>73.099999999999994</v>
      </c>
      <c r="B33">
        <v>74.3</v>
      </c>
      <c r="C33">
        <v>75.400000000000006</v>
      </c>
      <c r="D33">
        <v>76.5</v>
      </c>
      <c r="E33">
        <v>78.599999999999994</v>
      </c>
      <c r="F33">
        <v>80.5</v>
      </c>
      <c r="G33">
        <v>82.3</v>
      </c>
      <c r="H33">
        <v>84</v>
      </c>
      <c r="I33">
        <v>85.5</v>
      </c>
    </row>
    <row r="34" spans="1:9" x14ac:dyDescent="0.25">
      <c r="A34">
        <v>78</v>
      </c>
      <c r="B34">
        <v>78.900000000000006</v>
      </c>
      <c r="C34">
        <v>79.7</v>
      </c>
      <c r="D34">
        <v>80.400000000000006</v>
      </c>
      <c r="E34">
        <v>81.900000000000006</v>
      </c>
      <c r="F34">
        <v>83.3</v>
      </c>
      <c r="G34">
        <v>84.6</v>
      </c>
      <c r="H34">
        <v>85.8</v>
      </c>
      <c r="I34">
        <v>86.9</v>
      </c>
    </row>
    <row r="35" spans="1:9" x14ac:dyDescent="0.25">
      <c r="A35">
        <v>80.3</v>
      </c>
      <c r="B35">
        <v>81</v>
      </c>
      <c r="C35">
        <v>81.599999999999994</v>
      </c>
      <c r="D35">
        <v>82.2</v>
      </c>
      <c r="E35">
        <v>83.4</v>
      </c>
      <c r="F35">
        <v>84.5</v>
      </c>
      <c r="G35">
        <v>85.6</v>
      </c>
      <c r="H35">
        <v>86.6</v>
      </c>
      <c r="I35">
        <v>87.5</v>
      </c>
    </row>
    <row r="36" spans="1:9" x14ac:dyDescent="0.25">
      <c r="A36">
        <v>79.400000000000006</v>
      </c>
      <c r="B36">
        <v>80.2</v>
      </c>
      <c r="C36">
        <v>80.900000000000006</v>
      </c>
      <c r="D36">
        <v>81.599999999999994</v>
      </c>
      <c r="E36">
        <v>82.9</v>
      </c>
      <c r="F36">
        <v>84.2</v>
      </c>
      <c r="G36">
        <v>85.3</v>
      </c>
      <c r="H36">
        <v>86.4</v>
      </c>
      <c r="I36">
        <v>87.4</v>
      </c>
    </row>
    <row r="37" spans="1:9" x14ac:dyDescent="0.25">
      <c r="A37">
        <v>83.2</v>
      </c>
      <c r="B37">
        <v>84</v>
      </c>
      <c r="C37">
        <v>84.6</v>
      </c>
      <c r="D37">
        <v>85.3</v>
      </c>
      <c r="E37">
        <v>86.6</v>
      </c>
      <c r="F37">
        <v>87.8</v>
      </c>
      <c r="G37">
        <v>88.9</v>
      </c>
      <c r="H37">
        <v>90</v>
      </c>
      <c r="I37">
        <v>90.9</v>
      </c>
    </row>
    <row r="38" spans="1:9" x14ac:dyDescent="0.25">
      <c r="A38">
        <v>78.400000000000006</v>
      </c>
      <c r="B38">
        <v>79.400000000000006</v>
      </c>
      <c r="C38">
        <v>80.400000000000006</v>
      </c>
      <c r="D38">
        <v>81.3</v>
      </c>
      <c r="E38">
        <v>83.1</v>
      </c>
      <c r="F38">
        <v>84.8</v>
      </c>
      <c r="G38">
        <v>86.4</v>
      </c>
      <c r="H38">
        <v>87.8</v>
      </c>
      <c r="I38">
        <v>89.2</v>
      </c>
    </row>
    <row r="39" spans="1:9" x14ac:dyDescent="0.25">
      <c r="A39">
        <v>81.5</v>
      </c>
      <c r="B39">
        <v>82.3</v>
      </c>
      <c r="C39">
        <v>83.1</v>
      </c>
      <c r="D39">
        <v>83.8</v>
      </c>
      <c r="E39">
        <v>85.3</v>
      </c>
      <c r="F39">
        <v>86.6</v>
      </c>
      <c r="G39">
        <v>87.9</v>
      </c>
      <c r="H39">
        <v>89.1</v>
      </c>
      <c r="I39">
        <v>90.2</v>
      </c>
    </row>
    <row r="40" spans="1:9" x14ac:dyDescent="0.25">
      <c r="A40">
        <v>82.5</v>
      </c>
      <c r="B40">
        <v>83.2</v>
      </c>
      <c r="C40">
        <v>84</v>
      </c>
      <c r="D40">
        <v>84.7</v>
      </c>
      <c r="E40">
        <v>86.2</v>
      </c>
      <c r="F40">
        <v>87.5</v>
      </c>
      <c r="G40">
        <v>88.7</v>
      </c>
      <c r="H40">
        <v>89.8</v>
      </c>
      <c r="I40">
        <v>90.8</v>
      </c>
    </row>
    <row r="41" spans="1:9" x14ac:dyDescent="0.25">
      <c r="A41">
        <v>83.5</v>
      </c>
      <c r="B41">
        <v>84.2</v>
      </c>
      <c r="C41">
        <v>84.8</v>
      </c>
      <c r="D41">
        <v>85.5</v>
      </c>
      <c r="E41">
        <v>86.8</v>
      </c>
      <c r="F41">
        <v>87.9</v>
      </c>
      <c r="G41">
        <v>89.1</v>
      </c>
      <c r="H41">
        <v>90.1</v>
      </c>
      <c r="I41">
        <v>91.1</v>
      </c>
    </row>
    <row r="42" spans="1:9" x14ac:dyDescent="0.25">
      <c r="A42">
        <v>81.599999999999994</v>
      </c>
      <c r="B42">
        <v>82.5</v>
      </c>
      <c r="C42">
        <v>83.3</v>
      </c>
      <c r="D42">
        <v>84.1</v>
      </c>
      <c r="E42">
        <v>85.6</v>
      </c>
      <c r="F42">
        <v>87</v>
      </c>
      <c r="G42">
        <v>88.3</v>
      </c>
      <c r="H42">
        <v>89.4</v>
      </c>
      <c r="I42">
        <v>90.5</v>
      </c>
    </row>
    <row r="43" spans="1:9" x14ac:dyDescent="0.25">
      <c r="A43">
        <v>83.3</v>
      </c>
      <c r="B43">
        <v>84.1</v>
      </c>
      <c r="C43">
        <v>84.8</v>
      </c>
      <c r="D43">
        <v>85.5</v>
      </c>
      <c r="E43">
        <v>86.8</v>
      </c>
      <c r="F43">
        <v>88.1</v>
      </c>
      <c r="G43">
        <v>89.2</v>
      </c>
      <c r="H43">
        <v>90.3</v>
      </c>
      <c r="I43">
        <v>91.3</v>
      </c>
    </row>
    <row r="44" spans="1:9" x14ac:dyDescent="0.25">
      <c r="A44">
        <v>83.6</v>
      </c>
      <c r="B44">
        <v>84.2</v>
      </c>
      <c r="C44">
        <v>84.9</v>
      </c>
      <c r="D44">
        <v>85.5</v>
      </c>
      <c r="E44">
        <v>86.7</v>
      </c>
      <c r="F44">
        <v>87.9</v>
      </c>
      <c r="G44">
        <v>89</v>
      </c>
      <c r="H44">
        <v>90.1</v>
      </c>
      <c r="I44">
        <v>91</v>
      </c>
    </row>
    <row r="45" spans="1:9" x14ac:dyDescent="0.25">
      <c r="A45">
        <v>85.4</v>
      </c>
      <c r="B45">
        <v>86</v>
      </c>
      <c r="C45">
        <v>86.6</v>
      </c>
      <c r="D45">
        <v>87.1</v>
      </c>
      <c r="E45">
        <v>88.1</v>
      </c>
      <c r="F45">
        <v>89.1</v>
      </c>
      <c r="G45">
        <v>90</v>
      </c>
      <c r="H45">
        <v>90.9</v>
      </c>
      <c r="I45">
        <v>91.7</v>
      </c>
    </row>
    <row r="46" spans="1:9" x14ac:dyDescent="0.25">
      <c r="A46">
        <v>85.2</v>
      </c>
      <c r="B46">
        <v>85.8</v>
      </c>
      <c r="C46">
        <v>86.4</v>
      </c>
      <c r="D46">
        <v>87</v>
      </c>
      <c r="E46">
        <v>88.1</v>
      </c>
      <c r="F46">
        <v>89.1</v>
      </c>
      <c r="G46">
        <v>90</v>
      </c>
      <c r="H46">
        <v>90.9</v>
      </c>
      <c r="I46">
        <v>91.7</v>
      </c>
    </row>
    <row r="47" spans="1:9" x14ac:dyDescent="0.25">
      <c r="A47">
        <v>81</v>
      </c>
      <c r="B47">
        <v>81.8</v>
      </c>
      <c r="C47">
        <v>82.6</v>
      </c>
      <c r="D47">
        <v>83.4</v>
      </c>
      <c r="E47">
        <v>84.8</v>
      </c>
      <c r="F47">
        <v>86.2</v>
      </c>
      <c r="G47">
        <v>87.6</v>
      </c>
      <c r="H47">
        <v>88.8</v>
      </c>
      <c r="I47">
        <v>90</v>
      </c>
    </row>
    <row r="48" spans="1:9" x14ac:dyDescent="0.25">
      <c r="A48">
        <v>84.9</v>
      </c>
      <c r="B48">
        <v>85.5</v>
      </c>
      <c r="C48">
        <v>86.1</v>
      </c>
      <c r="D48">
        <v>86.6</v>
      </c>
      <c r="E48">
        <v>87.7</v>
      </c>
      <c r="F48">
        <v>88.7</v>
      </c>
      <c r="G48">
        <v>89.7</v>
      </c>
      <c r="H48">
        <v>90.6</v>
      </c>
      <c r="I48">
        <v>91.5</v>
      </c>
    </row>
    <row r="49" spans="1:9" x14ac:dyDescent="0.25">
      <c r="A49">
        <v>83.6</v>
      </c>
      <c r="B49">
        <v>84.3</v>
      </c>
      <c r="C49">
        <v>84.9</v>
      </c>
      <c r="D49">
        <v>85.5</v>
      </c>
      <c r="E49">
        <v>86.7</v>
      </c>
      <c r="F49">
        <v>87.8</v>
      </c>
      <c r="G49">
        <v>88.9</v>
      </c>
      <c r="H49">
        <v>89.9</v>
      </c>
      <c r="I49">
        <v>90.8</v>
      </c>
    </row>
    <row r="50" spans="1:9" x14ac:dyDescent="0.25">
      <c r="A50">
        <v>79.3</v>
      </c>
      <c r="B50">
        <v>80.3</v>
      </c>
      <c r="C50">
        <v>81.2</v>
      </c>
      <c r="D50">
        <v>82.2</v>
      </c>
      <c r="E50">
        <v>83.9</v>
      </c>
      <c r="F50">
        <v>85.5</v>
      </c>
      <c r="G50">
        <v>87</v>
      </c>
      <c r="H50">
        <v>88.4</v>
      </c>
      <c r="I50">
        <v>89.7</v>
      </c>
    </row>
    <row r="51" spans="1:9" x14ac:dyDescent="0.25">
      <c r="A51">
        <v>80</v>
      </c>
      <c r="B51">
        <v>80.900000000000006</v>
      </c>
      <c r="C51">
        <v>81.900000000000006</v>
      </c>
      <c r="D51">
        <v>82.7</v>
      </c>
      <c r="E51">
        <v>84.4</v>
      </c>
      <c r="F51">
        <v>86</v>
      </c>
      <c r="G51">
        <v>87.4</v>
      </c>
      <c r="H51">
        <v>88.8</v>
      </c>
      <c r="I51">
        <v>90</v>
      </c>
    </row>
    <row r="52" spans="1:9" x14ac:dyDescent="0.25">
      <c r="A52">
        <v>83.9</v>
      </c>
      <c r="B52">
        <v>84.6</v>
      </c>
      <c r="C52">
        <v>85.3</v>
      </c>
      <c r="D52">
        <v>86</v>
      </c>
      <c r="E52">
        <v>87.3</v>
      </c>
      <c r="F52">
        <v>88.4</v>
      </c>
      <c r="G52">
        <v>89.5</v>
      </c>
      <c r="H52">
        <v>90.5</v>
      </c>
      <c r="I52">
        <v>91.4</v>
      </c>
    </row>
    <row r="53" spans="1:9" x14ac:dyDescent="0.25">
      <c r="A53">
        <v>79.2</v>
      </c>
      <c r="B53">
        <v>80.2</v>
      </c>
      <c r="C53">
        <v>81.2</v>
      </c>
      <c r="D53">
        <v>82.1</v>
      </c>
      <c r="E53">
        <v>83.8</v>
      </c>
      <c r="F53">
        <v>85.5</v>
      </c>
      <c r="G53">
        <v>87</v>
      </c>
      <c r="H53">
        <v>88.4</v>
      </c>
      <c r="I53">
        <v>89.7</v>
      </c>
    </row>
    <row r="54" spans="1:9" x14ac:dyDescent="0.25">
      <c r="A54">
        <v>83.2</v>
      </c>
      <c r="B54">
        <v>84</v>
      </c>
      <c r="C54">
        <v>84.7</v>
      </c>
      <c r="D54">
        <v>85.4</v>
      </c>
      <c r="E54">
        <v>86.8</v>
      </c>
      <c r="F54">
        <v>88</v>
      </c>
      <c r="G54">
        <v>89.1</v>
      </c>
      <c r="H54">
        <v>90.2</v>
      </c>
      <c r="I54">
        <v>91.1</v>
      </c>
    </row>
    <row r="55" spans="1:9" x14ac:dyDescent="0.25">
      <c r="A55">
        <v>83.2</v>
      </c>
      <c r="B55">
        <v>83.9</v>
      </c>
      <c r="C55">
        <v>84.6</v>
      </c>
      <c r="D55">
        <v>85.3</v>
      </c>
      <c r="E55">
        <v>86.6</v>
      </c>
      <c r="F55">
        <v>87.8</v>
      </c>
      <c r="G55">
        <v>88.9</v>
      </c>
      <c r="H55">
        <v>90</v>
      </c>
      <c r="I55">
        <v>90.9</v>
      </c>
    </row>
    <row r="56" spans="1:9" x14ac:dyDescent="0.25">
      <c r="A56">
        <v>83.7</v>
      </c>
      <c r="B56">
        <v>84.4</v>
      </c>
      <c r="C56">
        <v>85.1</v>
      </c>
      <c r="D56">
        <v>85.7</v>
      </c>
      <c r="E56">
        <v>86.9</v>
      </c>
      <c r="F56">
        <v>88</v>
      </c>
      <c r="G56">
        <v>89.1</v>
      </c>
      <c r="H56">
        <v>90.1</v>
      </c>
      <c r="I56">
        <v>91</v>
      </c>
    </row>
    <row r="57" spans="1:9" x14ac:dyDescent="0.25">
      <c r="A57">
        <v>81.3</v>
      </c>
      <c r="B57">
        <v>82.2</v>
      </c>
      <c r="C57">
        <v>83</v>
      </c>
      <c r="D57">
        <v>83.8</v>
      </c>
      <c r="E57">
        <v>85.3</v>
      </c>
      <c r="F57">
        <v>86.8</v>
      </c>
      <c r="G57">
        <v>88.1</v>
      </c>
      <c r="H57">
        <v>89.3</v>
      </c>
      <c r="I57">
        <v>90.4</v>
      </c>
    </row>
    <row r="58" spans="1:9" x14ac:dyDescent="0.25">
      <c r="A58">
        <v>83.8</v>
      </c>
      <c r="B58">
        <v>84.4</v>
      </c>
      <c r="C58">
        <v>85.1</v>
      </c>
      <c r="D58">
        <v>85.7</v>
      </c>
      <c r="E58">
        <v>86.9</v>
      </c>
      <c r="F58">
        <v>88.1</v>
      </c>
      <c r="G58">
        <v>89.2</v>
      </c>
      <c r="H58">
        <v>90.2</v>
      </c>
      <c r="I58">
        <v>91.1</v>
      </c>
    </row>
    <row r="59" spans="1:9" x14ac:dyDescent="0.25">
      <c r="A59">
        <v>78.599999999999994</v>
      </c>
      <c r="B59">
        <v>79.7</v>
      </c>
      <c r="C59">
        <v>80.7</v>
      </c>
      <c r="D59">
        <v>81.599999999999994</v>
      </c>
      <c r="E59">
        <v>83.5</v>
      </c>
      <c r="F59">
        <v>85.1</v>
      </c>
      <c r="G59">
        <v>86.7</v>
      </c>
      <c r="H59">
        <v>88.1</v>
      </c>
      <c r="I59">
        <v>89.5</v>
      </c>
    </row>
    <row r="60" spans="1:9" x14ac:dyDescent="0.25">
      <c r="A60">
        <v>83.4</v>
      </c>
      <c r="B60">
        <v>84.1</v>
      </c>
      <c r="C60">
        <v>84.7</v>
      </c>
      <c r="D60">
        <v>85.4</v>
      </c>
      <c r="E60">
        <v>86.7</v>
      </c>
      <c r="F60">
        <v>87.8</v>
      </c>
      <c r="G60">
        <v>88.9</v>
      </c>
      <c r="H60">
        <v>90</v>
      </c>
      <c r="I60">
        <v>91</v>
      </c>
    </row>
    <row r="61" spans="1:9" x14ac:dyDescent="0.25">
      <c r="A61">
        <v>80.2</v>
      </c>
      <c r="B61">
        <v>81.099999999999994</v>
      </c>
      <c r="C61">
        <v>82</v>
      </c>
      <c r="D61">
        <v>82.8</v>
      </c>
      <c r="E61">
        <v>84.5</v>
      </c>
      <c r="F61">
        <v>86</v>
      </c>
      <c r="G61">
        <v>87.4</v>
      </c>
      <c r="H61">
        <v>88.7</v>
      </c>
      <c r="I61">
        <v>89.9</v>
      </c>
    </row>
    <row r="62" spans="1:9" x14ac:dyDescent="0.25">
      <c r="A62">
        <v>83.8</v>
      </c>
      <c r="B62">
        <v>84.5</v>
      </c>
      <c r="C62">
        <v>85.1</v>
      </c>
      <c r="D62">
        <v>85.8</v>
      </c>
      <c r="E62">
        <v>87</v>
      </c>
      <c r="F62">
        <v>88.1</v>
      </c>
      <c r="G62">
        <v>89.2</v>
      </c>
      <c r="H62">
        <v>90.2</v>
      </c>
      <c r="I62">
        <v>91.1</v>
      </c>
    </row>
    <row r="63" spans="1:9" x14ac:dyDescent="0.25">
      <c r="A63">
        <v>83.9</v>
      </c>
      <c r="B63">
        <v>84.5</v>
      </c>
      <c r="C63">
        <v>85.2</v>
      </c>
      <c r="D63">
        <v>85.8</v>
      </c>
      <c r="E63">
        <v>87</v>
      </c>
      <c r="F63">
        <v>88.1</v>
      </c>
      <c r="G63">
        <v>89.2</v>
      </c>
      <c r="H63">
        <v>90.1</v>
      </c>
      <c r="I63">
        <v>91.1</v>
      </c>
    </row>
    <row r="64" spans="1:9" x14ac:dyDescent="0.25">
      <c r="A64">
        <v>83.1</v>
      </c>
      <c r="B64">
        <v>83.9</v>
      </c>
      <c r="C64">
        <v>84.6</v>
      </c>
      <c r="D64">
        <v>85.3</v>
      </c>
      <c r="E64">
        <v>86.6</v>
      </c>
      <c r="F64">
        <v>87.8</v>
      </c>
      <c r="G64">
        <v>89</v>
      </c>
      <c r="H64">
        <v>90</v>
      </c>
      <c r="I64">
        <v>91</v>
      </c>
    </row>
    <row r="65" spans="1:9" x14ac:dyDescent="0.25">
      <c r="A65" s="12">
        <v>83.1</v>
      </c>
      <c r="B65" s="12">
        <v>83.9</v>
      </c>
      <c r="C65" s="12">
        <v>84.6</v>
      </c>
      <c r="D65" s="12">
        <v>85.3</v>
      </c>
      <c r="E65" s="12">
        <v>86.6</v>
      </c>
      <c r="F65" s="12">
        <v>87.8</v>
      </c>
      <c r="G65" s="12">
        <v>89</v>
      </c>
      <c r="H65" s="12">
        <v>90</v>
      </c>
      <c r="I65" s="12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63"/>
  <sheetViews>
    <sheetView topLeftCell="A40" workbookViewId="0">
      <selection activeCell="A4" sqref="A4"/>
    </sheetView>
  </sheetViews>
  <sheetFormatPr baseColWidth="10" defaultRowHeight="15" x14ac:dyDescent="0.25"/>
  <sheetData>
    <row r="6" spans="2:10" ht="15.75" thickBot="1" x14ac:dyDescent="0.3">
      <c r="B6" s="4">
        <v>17.8</v>
      </c>
      <c r="C6" s="4">
        <v>18.399999999999999</v>
      </c>
      <c r="D6" s="4">
        <v>18.899999999999999</v>
      </c>
      <c r="E6" s="4">
        <v>19.399999999999999</v>
      </c>
      <c r="F6" s="4">
        <v>20.399999999999999</v>
      </c>
      <c r="G6" s="4">
        <v>21.3</v>
      </c>
      <c r="H6" s="4">
        <v>22.2</v>
      </c>
      <c r="I6" s="4">
        <v>23.1</v>
      </c>
      <c r="J6" s="7">
        <v>24</v>
      </c>
    </row>
    <row r="7" spans="2:10" ht="15.75" thickBot="1" x14ac:dyDescent="0.3">
      <c r="B7" s="5">
        <v>14.3</v>
      </c>
      <c r="C7" s="5">
        <v>15</v>
      </c>
      <c r="D7" s="5">
        <v>15.7</v>
      </c>
      <c r="E7" s="5">
        <v>16.399999999999999</v>
      </c>
      <c r="F7" s="5">
        <v>17.7</v>
      </c>
      <c r="G7" s="5">
        <v>19.100000000000001</v>
      </c>
      <c r="H7" s="5">
        <v>20.3</v>
      </c>
      <c r="I7" s="5">
        <v>21.5</v>
      </c>
      <c r="J7" s="8">
        <v>22.6</v>
      </c>
    </row>
    <row r="8" spans="2:10" ht="15.75" thickBot="1" x14ac:dyDescent="0.3">
      <c r="B8" s="4">
        <v>15.9</v>
      </c>
      <c r="C8" s="4">
        <v>16.600000000000001</v>
      </c>
      <c r="D8" s="4">
        <v>17.2</v>
      </c>
      <c r="E8" s="4">
        <v>17.8</v>
      </c>
      <c r="F8" s="4">
        <v>19</v>
      </c>
      <c r="G8" s="4">
        <v>20.100000000000001</v>
      </c>
      <c r="H8" s="4">
        <v>21.2</v>
      </c>
      <c r="I8" s="4">
        <v>22.3</v>
      </c>
      <c r="J8" s="7">
        <v>23.3</v>
      </c>
    </row>
    <row r="9" spans="2:10" ht="15.75" thickBot="1" x14ac:dyDescent="0.3">
      <c r="B9" s="5">
        <v>17.7</v>
      </c>
      <c r="C9" s="5">
        <v>18.3</v>
      </c>
      <c r="D9" s="5">
        <v>18.8</v>
      </c>
      <c r="E9" s="5">
        <v>19.3</v>
      </c>
      <c r="F9" s="5">
        <v>20.3</v>
      </c>
      <c r="G9" s="5">
        <v>21.3</v>
      </c>
      <c r="H9" s="5">
        <v>22.2</v>
      </c>
      <c r="I9" s="5">
        <v>23.1</v>
      </c>
      <c r="J9" s="8">
        <v>24</v>
      </c>
    </row>
    <row r="10" spans="2:10" ht="15.75" thickBot="1" x14ac:dyDescent="0.3">
      <c r="B10" s="4">
        <v>18.2</v>
      </c>
      <c r="C10" s="4">
        <v>18.7</v>
      </c>
      <c r="D10" s="4">
        <v>19.3</v>
      </c>
      <c r="E10" s="4">
        <v>19.8</v>
      </c>
      <c r="F10" s="4">
        <v>20.8</v>
      </c>
      <c r="G10" s="4">
        <v>21.8</v>
      </c>
      <c r="H10" s="4">
        <v>22.7</v>
      </c>
      <c r="I10" s="4">
        <v>23.5</v>
      </c>
      <c r="J10" s="7">
        <v>24.4</v>
      </c>
    </row>
    <row r="11" spans="2:10" ht="15.75" thickBot="1" x14ac:dyDescent="0.3">
      <c r="B11" s="5">
        <v>15.2</v>
      </c>
      <c r="C11" s="5">
        <v>15.9</v>
      </c>
      <c r="D11" s="5">
        <v>16.5</v>
      </c>
      <c r="E11" s="5">
        <v>17.2</v>
      </c>
      <c r="F11" s="5">
        <v>18.5</v>
      </c>
      <c r="G11" s="5">
        <v>19.8</v>
      </c>
      <c r="H11" s="5">
        <v>21</v>
      </c>
      <c r="I11" s="5">
        <v>22.1</v>
      </c>
      <c r="J11" s="8">
        <v>23.2</v>
      </c>
    </row>
    <row r="12" spans="2:10" ht="15.75" thickBot="1" x14ac:dyDescent="0.3">
      <c r="B12" s="4">
        <v>18.3</v>
      </c>
      <c r="C12" s="4">
        <v>18.8</v>
      </c>
      <c r="D12" s="4">
        <v>19.3</v>
      </c>
      <c r="E12" s="4">
        <v>19.8</v>
      </c>
      <c r="F12" s="4">
        <v>20.8</v>
      </c>
      <c r="G12" s="4">
        <v>21.7</v>
      </c>
      <c r="H12" s="4">
        <v>22.6</v>
      </c>
      <c r="I12" s="4">
        <v>23.5</v>
      </c>
      <c r="J12" s="7">
        <v>24.3</v>
      </c>
    </row>
    <row r="13" spans="2:10" ht="15.75" thickBot="1" x14ac:dyDescent="0.3">
      <c r="B13" s="5">
        <v>18.3</v>
      </c>
      <c r="C13" s="5">
        <v>18.8</v>
      </c>
      <c r="D13" s="5">
        <v>19.3</v>
      </c>
      <c r="E13" s="5">
        <v>19.8</v>
      </c>
      <c r="F13" s="5">
        <v>20.8</v>
      </c>
      <c r="G13" s="5">
        <v>21.8</v>
      </c>
      <c r="H13" s="5">
        <v>22.7</v>
      </c>
      <c r="I13" s="5">
        <v>23.5</v>
      </c>
      <c r="J13" s="8">
        <v>24.3</v>
      </c>
    </row>
    <row r="14" spans="2:10" ht="15.75" thickBot="1" x14ac:dyDescent="0.3">
      <c r="B14" s="6">
        <v>18.8</v>
      </c>
      <c r="C14" s="6">
        <v>19.3</v>
      </c>
      <c r="D14" s="6">
        <v>19.7</v>
      </c>
      <c r="E14" s="6">
        <v>20.2</v>
      </c>
      <c r="F14" s="6">
        <v>21.1</v>
      </c>
      <c r="G14" s="6">
        <v>22</v>
      </c>
      <c r="H14" s="6">
        <v>22.9</v>
      </c>
      <c r="I14" s="6">
        <v>23.7</v>
      </c>
      <c r="J14" s="9">
        <v>24.4</v>
      </c>
    </row>
    <row r="15" spans="2:10" ht="15.75" thickBot="1" x14ac:dyDescent="0.3">
      <c r="B15" s="5">
        <v>19.100000000000001</v>
      </c>
      <c r="C15" s="5">
        <v>19.600000000000001</v>
      </c>
      <c r="D15" s="5">
        <v>20</v>
      </c>
      <c r="E15" s="5">
        <v>20.5</v>
      </c>
      <c r="F15" s="5">
        <v>21.4</v>
      </c>
      <c r="G15" s="5">
        <v>22.2</v>
      </c>
      <c r="H15" s="5">
        <v>23</v>
      </c>
      <c r="I15" s="5">
        <v>23.8</v>
      </c>
      <c r="J15" s="8">
        <v>24.6</v>
      </c>
    </row>
    <row r="16" spans="2:10" ht="15.75" thickBot="1" x14ac:dyDescent="0.3">
      <c r="B16" s="4">
        <v>15.3</v>
      </c>
      <c r="C16" s="4">
        <v>15.9</v>
      </c>
      <c r="D16" s="4">
        <v>16.600000000000001</v>
      </c>
      <c r="E16" s="4">
        <v>17.2</v>
      </c>
      <c r="F16" s="4">
        <v>18.5</v>
      </c>
      <c r="G16" s="4">
        <v>19.7</v>
      </c>
      <c r="H16" s="4">
        <v>20.8</v>
      </c>
      <c r="I16" s="4">
        <v>21.9</v>
      </c>
      <c r="J16" s="7">
        <v>23</v>
      </c>
    </row>
    <row r="17" spans="2:10" ht="15.75" thickBot="1" x14ac:dyDescent="0.3">
      <c r="B17" s="5">
        <v>18.600000000000001</v>
      </c>
      <c r="C17" s="5">
        <v>19.100000000000001</v>
      </c>
      <c r="D17" s="5">
        <v>19.600000000000001</v>
      </c>
      <c r="E17" s="5">
        <v>20</v>
      </c>
      <c r="F17" s="5">
        <v>21</v>
      </c>
      <c r="G17" s="5">
        <v>21.8</v>
      </c>
      <c r="H17" s="5">
        <v>22.7</v>
      </c>
      <c r="I17" s="5">
        <v>23.5</v>
      </c>
      <c r="J17" s="8">
        <v>24.3</v>
      </c>
    </row>
    <row r="18" spans="2:10" ht="15.75" thickBot="1" x14ac:dyDescent="0.3">
      <c r="B18" s="4">
        <v>18.5</v>
      </c>
      <c r="C18" s="4">
        <v>18.899999999999999</v>
      </c>
      <c r="D18" s="4">
        <v>19.399999999999999</v>
      </c>
      <c r="E18" s="4">
        <v>19.899999999999999</v>
      </c>
      <c r="F18" s="4">
        <v>20.8</v>
      </c>
      <c r="G18" s="4">
        <v>21.7</v>
      </c>
      <c r="H18" s="4">
        <v>22.5</v>
      </c>
      <c r="I18" s="4">
        <v>23.3</v>
      </c>
      <c r="J18" s="7">
        <v>24.1</v>
      </c>
    </row>
    <row r="19" spans="2:10" ht="15.75" thickBot="1" x14ac:dyDescent="0.3">
      <c r="B19" s="5">
        <v>14.1</v>
      </c>
      <c r="C19" s="5">
        <v>14.8</v>
      </c>
      <c r="D19" s="5">
        <v>15.5</v>
      </c>
      <c r="E19" s="5">
        <v>16.3</v>
      </c>
      <c r="F19" s="5">
        <v>17.7</v>
      </c>
      <c r="G19" s="5">
        <v>19.100000000000001</v>
      </c>
      <c r="H19" s="5">
        <v>20.399999999999999</v>
      </c>
      <c r="I19" s="5">
        <v>21.6</v>
      </c>
      <c r="J19" s="8">
        <v>22.8</v>
      </c>
    </row>
    <row r="20" spans="2:10" ht="15.75" thickBot="1" x14ac:dyDescent="0.3">
      <c r="B20" s="4">
        <v>14.6</v>
      </c>
      <c r="C20" s="4">
        <v>15.3</v>
      </c>
      <c r="D20" s="4">
        <v>16</v>
      </c>
      <c r="E20" s="4">
        <v>16.8</v>
      </c>
      <c r="F20" s="4">
        <v>18.2</v>
      </c>
      <c r="G20" s="4">
        <v>19.5</v>
      </c>
      <c r="H20" s="4">
        <v>20.8</v>
      </c>
      <c r="I20" s="4">
        <v>21.9</v>
      </c>
      <c r="J20" s="7">
        <v>23.1</v>
      </c>
    </row>
    <row r="21" spans="2:10" ht="15.75" thickBot="1" x14ac:dyDescent="0.3">
      <c r="B21" s="5">
        <v>18.8</v>
      </c>
      <c r="C21" s="5">
        <v>19.3</v>
      </c>
      <c r="D21" s="5">
        <v>19.8</v>
      </c>
      <c r="E21" s="5">
        <v>20.2</v>
      </c>
      <c r="F21" s="5">
        <v>21.2</v>
      </c>
      <c r="G21" s="5">
        <v>22</v>
      </c>
      <c r="H21" s="5">
        <v>22.9</v>
      </c>
      <c r="I21" s="5">
        <v>23.7</v>
      </c>
      <c r="J21" s="8">
        <v>24.5</v>
      </c>
    </row>
    <row r="22" spans="2:10" ht="15.75" thickBot="1" x14ac:dyDescent="0.3">
      <c r="B22" s="4">
        <v>14.7</v>
      </c>
      <c r="C22" s="4">
        <v>15.5</v>
      </c>
      <c r="D22" s="4">
        <v>16.2</v>
      </c>
      <c r="E22" s="4">
        <v>16.8</v>
      </c>
      <c r="F22" s="4">
        <v>18.2</v>
      </c>
      <c r="G22" s="4">
        <v>19.5</v>
      </c>
      <c r="H22" s="4">
        <v>20.8</v>
      </c>
      <c r="I22" s="4">
        <v>21.9</v>
      </c>
      <c r="J22" s="7">
        <v>23</v>
      </c>
    </row>
    <row r="23" spans="2:10" ht="15.75" thickBot="1" x14ac:dyDescent="0.3">
      <c r="B23" s="5">
        <v>18.3</v>
      </c>
      <c r="C23" s="5">
        <v>18.8</v>
      </c>
      <c r="D23" s="5">
        <v>19.3</v>
      </c>
      <c r="E23" s="5">
        <v>19.7</v>
      </c>
      <c r="F23" s="5">
        <v>20.7</v>
      </c>
      <c r="G23" s="5">
        <v>21.6</v>
      </c>
      <c r="H23" s="5">
        <v>22.4</v>
      </c>
      <c r="I23" s="5">
        <v>23.3</v>
      </c>
      <c r="J23" s="8">
        <v>24.1</v>
      </c>
    </row>
    <row r="24" spans="2:10" ht="15.75" thickBot="1" x14ac:dyDescent="0.3">
      <c r="B24" s="4">
        <v>18.2</v>
      </c>
      <c r="C24" s="4">
        <v>18.7</v>
      </c>
      <c r="D24" s="4">
        <v>19.100000000000001</v>
      </c>
      <c r="E24" s="4">
        <v>19.600000000000001</v>
      </c>
      <c r="F24" s="4">
        <v>20.6</v>
      </c>
      <c r="G24" s="4">
        <v>21.5</v>
      </c>
      <c r="H24" s="4">
        <v>22.4</v>
      </c>
      <c r="I24" s="4">
        <v>23.2</v>
      </c>
      <c r="J24" s="7">
        <v>24</v>
      </c>
    </row>
    <row r="25" spans="2:10" ht="15.75" thickBot="1" x14ac:dyDescent="0.3">
      <c r="B25" s="5">
        <v>18.100000000000001</v>
      </c>
      <c r="C25" s="5">
        <v>18.7</v>
      </c>
      <c r="D25" s="5">
        <v>19.2</v>
      </c>
      <c r="E25" s="5">
        <v>19.7</v>
      </c>
      <c r="F25" s="5">
        <v>20.6</v>
      </c>
      <c r="G25" s="5">
        <v>21.6</v>
      </c>
      <c r="H25" s="5">
        <v>22.4</v>
      </c>
      <c r="I25" s="5">
        <v>23.3</v>
      </c>
      <c r="J25" s="8">
        <v>24.1</v>
      </c>
    </row>
    <row r="26" spans="2:10" ht="15.75" thickBot="1" x14ac:dyDescent="0.3">
      <c r="B26" s="4">
        <v>15.7</v>
      </c>
      <c r="C26" s="4">
        <v>16.3</v>
      </c>
      <c r="D26" s="4">
        <v>17</v>
      </c>
      <c r="E26" s="4">
        <v>17.7</v>
      </c>
      <c r="F26" s="4">
        <v>18.899999999999999</v>
      </c>
      <c r="G26" s="4">
        <v>20.100000000000001</v>
      </c>
      <c r="H26" s="4">
        <v>21.3</v>
      </c>
      <c r="I26" s="4">
        <v>22.4</v>
      </c>
      <c r="J26" s="7">
        <v>23.4</v>
      </c>
    </row>
    <row r="27" spans="2:10" ht="15.75" thickBot="1" x14ac:dyDescent="0.3">
      <c r="B27" s="5">
        <v>17.8</v>
      </c>
      <c r="C27" s="5">
        <v>18.3</v>
      </c>
      <c r="D27" s="5">
        <v>18.8</v>
      </c>
      <c r="E27" s="5">
        <v>19.399999999999999</v>
      </c>
      <c r="F27" s="5">
        <v>20.399999999999999</v>
      </c>
      <c r="G27" s="5">
        <v>21.3</v>
      </c>
      <c r="H27" s="5">
        <v>22.3</v>
      </c>
      <c r="I27" s="5">
        <v>23.2</v>
      </c>
      <c r="J27" s="8">
        <v>24</v>
      </c>
    </row>
    <row r="28" spans="2:10" ht="15.75" thickBot="1" x14ac:dyDescent="0.3">
      <c r="B28" s="4">
        <v>14.8</v>
      </c>
      <c r="C28" s="4">
        <v>15.5</v>
      </c>
      <c r="D28" s="4">
        <v>16.2</v>
      </c>
      <c r="E28" s="4">
        <v>16.899999999999999</v>
      </c>
      <c r="F28" s="4">
        <v>18.2</v>
      </c>
      <c r="G28" s="4">
        <v>19.5</v>
      </c>
      <c r="H28" s="4">
        <v>20.7</v>
      </c>
      <c r="I28" s="4">
        <v>21.9</v>
      </c>
      <c r="J28" s="7">
        <v>22.9</v>
      </c>
    </row>
    <row r="29" spans="2:10" ht="15.75" thickBot="1" x14ac:dyDescent="0.3">
      <c r="B29" s="5">
        <v>17.399999999999999</v>
      </c>
      <c r="C29" s="5">
        <v>17.899999999999999</v>
      </c>
      <c r="D29" s="5">
        <v>18.5</v>
      </c>
      <c r="E29" s="5">
        <v>19</v>
      </c>
      <c r="F29" s="5">
        <v>20</v>
      </c>
      <c r="G29" s="5">
        <v>21.1</v>
      </c>
      <c r="H29" s="5">
        <v>22</v>
      </c>
      <c r="I29" s="5">
        <v>22.9</v>
      </c>
      <c r="J29" s="8">
        <v>23.8</v>
      </c>
    </row>
    <row r="30" spans="2:10" ht="15.75" thickBot="1" x14ac:dyDescent="0.3">
      <c r="B30" s="4">
        <v>15</v>
      </c>
      <c r="C30" s="4">
        <v>15.6</v>
      </c>
      <c r="D30" s="4">
        <v>16.3</v>
      </c>
      <c r="E30" s="4">
        <v>17</v>
      </c>
      <c r="F30" s="4">
        <v>18.3</v>
      </c>
      <c r="G30" s="4">
        <v>19.600000000000001</v>
      </c>
      <c r="H30" s="4">
        <v>20.8</v>
      </c>
      <c r="I30" s="4">
        <v>22</v>
      </c>
      <c r="J30" s="7">
        <v>23.1</v>
      </c>
    </row>
    <row r="31" spans="2:10" ht="15.75" thickBot="1" x14ac:dyDescent="0.3">
      <c r="B31" s="5">
        <v>18</v>
      </c>
      <c r="C31" s="5">
        <v>18.5</v>
      </c>
      <c r="D31" s="5">
        <v>19</v>
      </c>
      <c r="E31" s="5">
        <v>19.5</v>
      </c>
      <c r="F31" s="5">
        <v>20.5</v>
      </c>
      <c r="G31" s="5">
        <v>21.5</v>
      </c>
      <c r="H31" s="5">
        <v>22.4</v>
      </c>
      <c r="I31" s="5">
        <v>23.2</v>
      </c>
      <c r="J31" s="8">
        <v>24.1</v>
      </c>
    </row>
    <row r="32" spans="2:10" ht="15.75" thickBot="1" x14ac:dyDescent="0.3">
      <c r="B32" s="4">
        <v>18.8</v>
      </c>
      <c r="C32" s="4">
        <v>19.2</v>
      </c>
      <c r="D32" s="4">
        <v>19.7</v>
      </c>
      <c r="E32" s="4">
        <v>20.100000000000001</v>
      </c>
      <c r="F32" s="4">
        <v>21</v>
      </c>
      <c r="G32" s="4">
        <v>21.9</v>
      </c>
      <c r="H32" s="4">
        <v>22.7</v>
      </c>
      <c r="I32" s="4">
        <v>23.5</v>
      </c>
      <c r="J32" s="7">
        <v>24.2</v>
      </c>
    </row>
    <row r="33" spans="2:10" ht="15.75" thickBot="1" x14ac:dyDescent="0.3">
      <c r="B33" s="10">
        <v>18.600000000000001</v>
      </c>
      <c r="C33" s="10">
        <v>19.100000000000001</v>
      </c>
      <c r="D33" s="10">
        <v>19.5</v>
      </c>
      <c r="E33" s="10">
        <v>20</v>
      </c>
      <c r="F33" s="10">
        <v>21</v>
      </c>
      <c r="G33" s="10">
        <v>21.9</v>
      </c>
      <c r="H33" s="10">
        <v>22.7</v>
      </c>
      <c r="I33" s="10">
        <v>23.5</v>
      </c>
      <c r="J33" s="11">
        <v>24.3</v>
      </c>
    </row>
    <row r="34" spans="2:10" ht="15.75" thickBot="1" x14ac:dyDescent="0.3">
      <c r="B34" s="4">
        <v>21.3</v>
      </c>
      <c r="C34" s="4">
        <v>21.8</v>
      </c>
      <c r="D34" s="4">
        <v>22.3</v>
      </c>
      <c r="E34" s="4">
        <v>22.8</v>
      </c>
      <c r="F34" s="4">
        <v>23.8</v>
      </c>
      <c r="G34" s="4">
        <v>24.7</v>
      </c>
      <c r="H34" s="4">
        <v>25.6</v>
      </c>
      <c r="I34" s="4">
        <v>26.4</v>
      </c>
      <c r="J34" s="7">
        <v>27.2</v>
      </c>
    </row>
    <row r="35" spans="2:10" ht="15.75" thickBot="1" x14ac:dyDescent="0.3">
      <c r="B35" s="5">
        <v>17.5</v>
      </c>
      <c r="C35" s="5">
        <v>18.2</v>
      </c>
      <c r="D35" s="5">
        <v>18.899999999999999</v>
      </c>
      <c r="E35" s="5">
        <v>19.600000000000001</v>
      </c>
      <c r="F35" s="5">
        <v>20.9</v>
      </c>
      <c r="G35" s="5">
        <v>22.2</v>
      </c>
      <c r="H35" s="5">
        <v>23.4</v>
      </c>
      <c r="I35" s="5">
        <v>24.6</v>
      </c>
      <c r="J35" s="8">
        <v>25.7</v>
      </c>
    </row>
    <row r="36" spans="2:10" ht="15.75" thickBot="1" x14ac:dyDescent="0.3">
      <c r="B36" s="4">
        <v>19.399999999999999</v>
      </c>
      <c r="C36" s="4">
        <v>20</v>
      </c>
      <c r="D36" s="4">
        <v>20.6</v>
      </c>
      <c r="E36" s="4">
        <v>21.2</v>
      </c>
      <c r="F36" s="4">
        <v>22.4</v>
      </c>
      <c r="G36" s="4">
        <v>23.5</v>
      </c>
      <c r="H36" s="4">
        <v>24.5</v>
      </c>
      <c r="I36" s="4">
        <v>25.5</v>
      </c>
      <c r="J36" s="7">
        <v>26.5</v>
      </c>
    </row>
    <row r="37" spans="2:10" ht="15.75" thickBot="1" x14ac:dyDescent="0.3">
      <c r="B37" s="5">
        <v>20.5</v>
      </c>
      <c r="C37" s="5">
        <v>21.1</v>
      </c>
      <c r="D37" s="5">
        <v>21.6</v>
      </c>
      <c r="E37" s="5">
        <v>22.2</v>
      </c>
      <c r="F37" s="5">
        <v>23.3</v>
      </c>
      <c r="G37" s="5">
        <v>24.3</v>
      </c>
      <c r="H37" s="5">
        <v>25.3</v>
      </c>
      <c r="I37" s="5">
        <v>26.2</v>
      </c>
      <c r="J37" s="8">
        <v>27.1</v>
      </c>
    </row>
    <row r="38" spans="2:10" ht="15.75" thickBot="1" x14ac:dyDescent="0.3">
      <c r="B38" s="4">
        <v>21.2</v>
      </c>
      <c r="C38" s="4">
        <v>21.7</v>
      </c>
      <c r="D38" s="4">
        <v>22.2</v>
      </c>
      <c r="E38" s="4">
        <v>22.7</v>
      </c>
      <c r="F38" s="4">
        <v>23.7</v>
      </c>
      <c r="G38" s="4">
        <v>24.7</v>
      </c>
      <c r="H38" s="4">
        <v>25.6</v>
      </c>
      <c r="I38" s="4">
        <v>26.4</v>
      </c>
      <c r="J38" s="7">
        <v>27.3</v>
      </c>
    </row>
    <row r="39" spans="2:10" ht="15.75" thickBot="1" x14ac:dyDescent="0.3">
      <c r="B39" s="5">
        <v>20.3</v>
      </c>
      <c r="C39" s="5">
        <v>20.9</v>
      </c>
      <c r="D39" s="5">
        <v>21.5</v>
      </c>
      <c r="E39" s="5">
        <v>22</v>
      </c>
      <c r="F39" s="5">
        <v>23.1</v>
      </c>
      <c r="G39" s="5">
        <v>24.1</v>
      </c>
      <c r="H39" s="5">
        <v>25.1</v>
      </c>
      <c r="I39" s="5">
        <v>26</v>
      </c>
      <c r="J39" s="8">
        <v>26.9</v>
      </c>
    </row>
    <row r="40" spans="2:10" ht="15.75" thickBot="1" x14ac:dyDescent="0.3">
      <c r="B40" s="4">
        <v>21.2</v>
      </c>
      <c r="C40" s="4">
        <v>21.8</v>
      </c>
      <c r="D40" s="4">
        <v>22.3</v>
      </c>
      <c r="E40" s="4">
        <v>22.9</v>
      </c>
      <c r="F40" s="4">
        <v>23.9</v>
      </c>
      <c r="G40" s="4">
        <v>24.9</v>
      </c>
      <c r="H40" s="4">
        <v>25.8</v>
      </c>
      <c r="I40" s="4">
        <v>26.7</v>
      </c>
      <c r="J40" s="7">
        <v>27.5</v>
      </c>
    </row>
    <row r="41" spans="2:10" ht="15.75" thickBot="1" x14ac:dyDescent="0.3">
      <c r="B41" s="5">
        <v>21</v>
      </c>
      <c r="C41" s="5">
        <v>21.5</v>
      </c>
      <c r="D41" s="5">
        <v>22</v>
      </c>
      <c r="E41" s="5">
        <v>22.6</v>
      </c>
      <c r="F41" s="5">
        <v>23.6</v>
      </c>
      <c r="G41" s="5">
        <v>24.5</v>
      </c>
      <c r="H41" s="5">
        <v>25.4</v>
      </c>
      <c r="I41" s="5">
        <v>26.3</v>
      </c>
      <c r="J41" s="8">
        <v>27.2</v>
      </c>
    </row>
    <row r="42" spans="2:10" ht="15.75" thickBot="1" x14ac:dyDescent="0.3">
      <c r="B42" s="4">
        <v>22.7</v>
      </c>
      <c r="C42" s="4">
        <v>23.1</v>
      </c>
      <c r="D42" s="4">
        <v>23.5</v>
      </c>
      <c r="E42" s="4">
        <v>24</v>
      </c>
      <c r="F42" s="4">
        <v>24.8</v>
      </c>
      <c r="G42" s="4">
        <v>25.6</v>
      </c>
      <c r="H42" s="4">
        <v>26.3</v>
      </c>
      <c r="I42" s="4">
        <v>27.1</v>
      </c>
      <c r="J42" s="7">
        <v>27.7</v>
      </c>
    </row>
    <row r="43" spans="2:10" ht="15.75" thickBot="1" x14ac:dyDescent="0.3">
      <c r="B43" s="5">
        <v>23.1</v>
      </c>
      <c r="C43" s="5">
        <v>23.5</v>
      </c>
      <c r="D43" s="5">
        <v>23.9</v>
      </c>
      <c r="E43" s="5">
        <v>24.3</v>
      </c>
      <c r="F43" s="5">
        <v>25.1</v>
      </c>
      <c r="G43" s="5">
        <v>25.9</v>
      </c>
      <c r="H43" s="5">
        <v>26.6</v>
      </c>
      <c r="I43" s="5">
        <v>27.3</v>
      </c>
      <c r="J43" s="8">
        <v>27.9</v>
      </c>
    </row>
    <row r="44" spans="2:10" ht="15.75" thickBot="1" x14ac:dyDescent="0.3">
      <c r="B44" s="4">
        <v>19</v>
      </c>
      <c r="C44" s="4">
        <v>19.600000000000001</v>
      </c>
      <c r="D44" s="4">
        <v>20.2</v>
      </c>
      <c r="E44" s="4">
        <v>20.8</v>
      </c>
      <c r="F44" s="4">
        <v>22</v>
      </c>
      <c r="G44" s="4">
        <v>23.1</v>
      </c>
      <c r="H44" s="4">
        <v>24.2</v>
      </c>
      <c r="I44" s="4">
        <v>25.2</v>
      </c>
      <c r="J44" s="7">
        <v>26.2</v>
      </c>
    </row>
    <row r="45" spans="2:10" ht="15.75" thickBot="1" x14ac:dyDescent="0.3">
      <c r="B45" s="5">
        <v>22.1</v>
      </c>
      <c r="C45" s="5">
        <v>22.6</v>
      </c>
      <c r="D45" s="5">
        <v>23.1</v>
      </c>
      <c r="E45" s="5">
        <v>23.5</v>
      </c>
      <c r="F45" s="5">
        <v>24.4</v>
      </c>
      <c r="G45" s="5">
        <v>25.2</v>
      </c>
      <c r="H45" s="5">
        <v>26</v>
      </c>
      <c r="I45" s="5">
        <v>26.8</v>
      </c>
      <c r="J45" s="8">
        <v>27.5</v>
      </c>
    </row>
    <row r="46" spans="2:10" ht="15.75" thickBot="1" x14ac:dyDescent="0.3">
      <c r="B46" s="4">
        <v>20.9</v>
      </c>
      <c r="C46" s="4">
        <v>21.4</v>
      </c>
      <c r="D46" s="4">
        <v>21.9</v>
      </c>
      <c r="E46" s="4">
        <v>22.4</v>
      </c>
      <c r="F46" s="4">
        <v>23.4</v>
      </c>
      <c r="G46" s="4">
        <v>24.3</v>
      </c>
      <c r="H46" s="4">
        <v>25.2</v>
      </c>
      <c r="I46" s="4">
        <v>26</v>
      </c>
      <c r="J46" s="7">
        <v>26.8</v>
      </c>
    </row>
    <row r="47" spans="2:10" ht="15.75" thickBot="1" x14ac:dyDescent="0.3">
      <c r="B47" s="5">
        <v>18.7</v>
      </c>
      <c r="C47" s="5">
        <v>19.399999999999999</v>
      </c>
      <c r="D47" s="5">
        <v>20</v>
      </c>
      <c r="E47" s="5">
        <v>20.6</v>
      </c>
      <c r="F47" s="5">
        <v>21.9</v>
      </c>
      <c r="G47" s="5">
        <v>23.1</v>
      </c>
      <c r="H47" s="5">
        <v>24.2</v>
      </c>
      <c r="I47" s="5">
        <v>25.2</v>
      </c>
      <c r="J47" s="8">
        <v>26.2</v>
      </c>
    </row>
    <row r="48" spans="2:10" ht="15.75" thickBot="1" x14ac:dyDescent="0.3">
      <c r="B48" s="4">
        <v>19.399999999999999</v>
      </c>
      <c r="C48" s="4">
        <v>20</v>
      </c>
      <c r="D48" s="4">
        <v>20.6</v>
      </c>
      <c r="E48" s="4">
        <v>21.2</v>
      </c>
      <c r="F48" s="4">
        <v>22.4</v>
      </c>
      <c r="G48" s="4">
        <v>23.5</v>
      </c>
      <c r="H48" s="4">
        <v>24.6</v>
      </c>
      <c r="I48" s="4">
        <v>25.6</v>
      </c>
      <c r="J48" s="7">
        <v>26.5</v>
      </c>
    </row>
    <row r="49" spans="2:10" ht="15.75" thickBot="1" x14ac:dyDescent="0.3">
      <c r="B49" s="5">
        <v>22.2</v>
      </c>
      <c r="C49" s="5">
        <v>22.6</v>
      </c>
      <c r="D49" s="5">
        <v>23.1</v>
      </c>
      <c r="E49" s="5">
        <v>23.6</v>
      </c>
      <c r="F49" s="5">
        <v>24.4</v>
      </c>
      <c r="G49" s="5">
        <v>25.3</v>
      </c>
      <c r="H49" s="5">
        <v>26.1</v>
      </c>
      <c r="I49" s="5">
        <v>26.9</v>
      </c>
      <c r="J49" s="8">
        <v>27.6</v>
      </c>
    </row>
    <row r="50" spans="2:10" ht="15.75" thickBot="1" x14ac:dyDescent="0.3">
      <c r="B50" s="4">
        <v>18.399999999999999</v>
      </c>
      <c r="C50" s="4">
        <v>19.100000000000001</v>
      </c>
      <c r="D50" s="4">
        <v>19.8</v>
      </c>
      <c r="E50" s="4">
        <v>20.399999999999999</v>
      </c>
      <c r="F50" s="4">
        <v>21.7</v>
      </c>
      <c r="G50" s="4">
        <v>22.9</v>
      </c>
      <c r="H50" s="4">
        <v>24.1</v>
      </c>
      <c r="I50" s="4">
        <v>25.2</v>
      </c>
      <c r="J50" s="7">
        <v>26.2</v>
      </c>
    </row>
    <row r="51" spans="2:10" ht="15.75" thickBot="1" x14ac:dyDescent="0.3">
      <c r="B51" s="5">
        <v>21.5</v>
      </c>
      <c r="C51" s="5">
        <v>22</v>
      </c>
      <c r="D51" s="5">
        <v>22.5</v>
      </c>
      <c r="E51" s="5">
        <v>23</v>
      </c>
      <c r="F51" s="5">
        <v>24</v>
      </c>
      <c r="G51" s="5">
        <v>24.9</v>
      </c>
      <c r="H51" s="5">
        <v>25.7</v>
      </c>
      <c r="I51" s="5">
        <v>26.6</v>
      </c>
      <c r="J51" s="8">
        <v>27.3</v>
      </c>
    </row>
    <row r="52" spans="2:10" ht="15.75" thickBot="1" x14ac:dyDescent="0.3">
      <c r="B52" s="4">
        <v>21.1</v>
      </c>
      <c r="C52" s="4">
        <v>21.7</v>
      </c>
      <c r="D52" s="4">
        <v>22.2</v>
      </c>
      <c r="E52" s="4">
        <v>22.7</v>
      </c>
      <c r="F52" s="4">
        <v>23.7</v>
      </c>
      <c r="G52" s="4">
        <v>24.6</v>
      </c>
      <c r="H52" s="4">
        <v>25.5</v>
      </c>
      <c r="I52" s="4">
        <v>26.3</v>
      </c>
      <c r="J52" s="7">
        <v>27.1</v>
      </c>
    </row>
    <row r="53" spans="2:10" ht="15.75" thickBot="1" x14ac:dyDescent="0.3">
      <c r="B53" s="5">
        <v>21.4</v>
      </c>
      <c r="C53" s="5">
        <v>21.9</v>
      </c>
      <c r="D53" s="5">
        <v>22.4</v>
      </c>
      <c r="E53" s="5">
        <v>22.9</v>
      </c>
      <c r="F53" s="5">
        <v>23.8</v>
      </c>
      <c r="G53" s="5">
        <v>24.7</v>
      </c>
      <c r="H53" s="5">
        <v>25.6</v>
      </c>
      <c r="I53" s="5">
        <v>26.4</v>
      </c>
      <c r="J53" s="8">
        <v>27.2</v>
      </c>
    </row>
    <row r="54" spans="2:10" ht="15.75" thickBot="1" x14ac:dyDescent="0.3">
      <c r="B54" s="4">
        <v>19.899999999999999</v>
      </c>
      <c r="C54" s="4">
        <v>20.5</v>
      </c>
      <c r="D54" s="4">
        <v>21.1</v>
      </c>
      <c r="E54" s="4">
        <v>21.7</v>
      </c>
      <c r="F54" s="4">
        <v>22.8</v>
      </c>
      <c r="G54" s="4">
        <v>23.9</v>
      </c>
      <c r="H54" s="4">
        <v>24.9</v>
      </c>
      <c r="I54" s="4">
        <v>25.9</v>
      </c>
      <c r="J54" s="7">
        <v>26.8</v>
      </c>
    </row>
    <row r="55" spans="2:10" ht="15.75" thickBot="1" x14ac:dyDescent="0.3">
      <c r="B55" s="5">
        <v>21.4</v>
      </c>
      <c r="C55" s="5">
        <v>21.9</v>
      </c>
      <c r="D55" s="5">
        <v>22.4</v>
      </c>
      <c r="E55" s="5">
        <v>22.9</v>
      </c>
      <c r="F55" s="5">
        <v>23.8</v>
      </c>
      <c r="G55" s="5">
        <v>24.7</v>
      </c>
      <c r="H55" s="5">
        <v>25.6</v>
      </c>
      <c r="I55" s="5">
        <v>26.5</v>
      </c>
      <c r="J55" s="8">
        <v>27.3</v>
      </c>
    </row>
    <row r="56" spans="2:10" ht="15.75" thickBot="1" x14ac:dyDescent="0.3">
      <c r="B56" s="4">
        <v>18</v>
      </c>
      <c r="C56" s="4">
        <v>18.600000000000001</v>
      </c>
      <c r="D56" s="4">
        <v>19.3</v>
      </c>
      <c r="E56" s="4">
        <v>20</v>
      </c>
      <c r="F56" s="4">
        <v>21.3</v>
      </c>
      <c r="G56" s="4">
        <v>22.6</v>
      </c>
      <c r="H56" s="4">
        <v>23.8</v>
      </c>
      <c r="I56" s="4">
        <v>24.9</v>
      </c>
      <c r="J56" s="7">
        <v>26</v>
      </c>
    </row>
    <row r="57" spans="2:10" ht="15.75" thickBot="1" x14ac:dyDescent="0.3">
      <c r="B57" s="5">
        <v>21.1</v>
      </c>
      <c r="C57" s="5">
        <v>21.6</v>
      </c>
      <c r="D57" s="5">
        <v>22.2</v>
      </c>
      <c r="E57" s="5">
        <v>22.7</v>
      </c>
      <c r="F57" s="5">
        <v>23.6</v>
      </c>
      <c r="G57" s="5">
        <v>24.6</v>
      </c>
      <c r="H57" s="5">
        <v>25.5</v>
      </c>
      <c r="I57" s="5">
        <v>26.3</v>
      </c>
      <c r="J57" s="8">
        <v>27.1</v>
      </c>
    </row>
    <row r="58" spans="2:10" ht="15.75" thickBot="1" x14ac:dyDescent="0.3">
      <c r="B58" s="4">
        <v>18.7</v>
      </c>
      <c r="C58" s="4">
        <v>19.3</v>
      </c>
      <c r="D58" s="4">
        <v>20</v>
      </c>
      <c r="E58" s="4">
        <v>20.6</v>
      </c>
      <c r="F58" s="4">
        <v>21.8</v>
      </c>
      <c r="G58" s="4">
        <v>23</v>
      </c>
      <c r="H58" s="4">
        <v>24.2</v>
      </c>
      <c r="I58" s="4">
        <v>25.3</v>
      </c>
      <c r="J58" s="7">
        <v>26.3</v>
      </c>
    </row>
    <row r="59" spans="2:10" ht="15.75" thickBot="1" x14ac:dyDescent="0.3">
      <c r="B59" s="5">
        <v>21.6</v>
      </c>
      <c r="C59" s="5">
        <v>22.1</v>
      </c>
      <c r="D59" s="5">
        <v>22.6</v>
      </c>
      <c r="E59" s="5">
        <v>23.1</v>
      </c>
      <c r="F59" s="5">
        <v>24</v>
      </c>
      <c r="G59" s="5">
        <v>24.9</v>
      </c>
      <c r="H59" s="5">
        <v>25.7</v>
      </c>
      <c r="I59" s="5">
        <v>26.5</v>
      </c>
      <c r="J59" s="8">
        <v>27.3</v>
      </c>
    </row>
    <row r="60" spans="2:10" ht="15.75" thickBot="1" x14ac:dyDescent="0.3">
      <c r="B60" s="4">
        <v>21.3</v>
      </c>
      <c r="C60" s="4">
        <v>21.8</v>
      </c>
      <c r="D60" s="4">
        <v>22.3</v>
      </c>
      <c r="E60" s="4">
        <v>22.8</v>
      </c>
      <c r="F60" s="4">
        <v>23.8</v>
      </c>
      <c r="G60" s="4">
        <v>24.7</v>
      </c>
      <c r="H60" s="4">
        <v>25.6</v>
      </c>
      <c r="I60" s="4">
        <v>26.4</v>
      </c>
      <c r="J60" s="7">
        <v>27.2</v>
      </c>
    </row>
    <row r="61" spans="2:10" ht="15.75" thickBot="1" x14ac:dyDescent="0.3">
      <c r="B61" s="10">
        <v>21</v>
      </c>
      <c r="C61" s="10">
        <v>21.6</v>
      </c>
      <c r="D61" s="10">
        <v>22.1</v>
      </c>
      <c r="E61" s="10">
        <v>22.7</v>
      </c>
      <c r="F61" s="10">
        <v>23.7</v>
      </c>
      <c r="G61" s="10">
        <v>24.6</v>
      </c>
      <c r="H61" s="10">
        <v>25.6</v>
      </c>
      <c r="I61" s="10">
        <v>26.4</v>
      </c>
      <c r="J61" s="11">
        <v>27.2</v>
      </c>
    </row>
    <row r="62" spans="2:10" x14ac:dyDescent="0.25">
      <c r="B62">
        <f>AVERAGE(B6:B61)</f>
        <v>18.835714285714289</v>
      </c>
      <c r="C62">
        <f t="shared" ref="C62:J62" si="0">AVERAGE(C6:C61)</f>
        <v>19.394642857142856</v>
      </c>
      <c r="D62">
        <f t="shared" si="0"/>
        <v>19.946428571428566</v>
      </c>
      <c r="E62">
        <f t="shared" si="0"/>
        <v>20.498214285714283</v>
      </c>
      <c r="F62">
        <f t="shared" si="0"/>
        <v>21.566071428571423</v>
      </c>
      <c r="G62">
        <f t="shared" si="0"/>
        <v>22.589285714285719</v>
      </c>
      <c r="H62">
        <f t="shared" si="0"/>
        <v>23.562499999999996</v>
      </c>
      <c r="I62">
        <f t="shared" si="0"/>
        <v>24.485714285714291</v>
      </c>
      <c r="J62">
        <f t="shared" si="0"/>
        <v>25.369642857142853</v>
      </c>
    </row>
    <row r="63" spans="2:10" x14ac:dyDescent="0.25">
      <c r="B63">
        <f>65+B62</f>
        <v>83.835714285714289</v>
      </c>
      <c r="C63">
        <f t="shared" ref="C63:J63" si="1">65+C62</f>
        <v>84.394642857142856</v>
      </c>
      <c r="D63">
        <f t="shared" si="1"/>
        <v>84.946428571428569</v>
      </c>
      <c r="E63">
        <f t="shared" si="1"/>
        <v>85.498214285714283</v>
      </c>
      <c r="F63">
        <f t="shared" si="1"/>
        <v>86.566071428571419</v>
      </c>
      <c r="G63">
        <f t="shared" si="1"/>
        <v>87.589285714285722</v>
      </c>
      <c r="H63">
        <f t="shared" si="1"/>
        <v>88.5625</v>
      </c>
      <c r="I63">
        <f t="shared" si="1"/>
        <v>89.485714285714295</v>
      </c>
      <c r="J63">
        <f t="shared" si="1"/>
        <v>90.36964285714285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Donnée initiale</vt:lpstr>
      <vt:lpstr>Graphe Population</vt:lpstr>
      <vt:lpstr>Comparaison allemagne Francce</vt:lpstr>
      <vt:lpstr>Taux fertilité</vt:lpstr>
      <vt:lpstr>Projection Population</vt:lpstr>
      <vt:lpstr>Espérance de vie à la naissance</vt:lpstr>
      <vt:lpstr>Espérance de vie à 65 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mythrys</dc:creator>
  <cp:lastModifiedBy>Thibault Francois</cp:lastModifiedBy>
  <dcterms:created xsi:type="dcterms:W3CDTF">2015-07-24T12:50:17Z</dcterms:created>
  <dcterms:modified xsi:type="dcterms:W3CDTF">2015-08-11T00:30:50Z</dcterms:modified>
</cp:coreProperties>
</file>