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tables/table17.xml" ContentType="application/vnd.openxmlformats-officedocument.spreadsheetml.tab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am.scm\Documents\GitHubVisualStudio\Documentation\Reports &amp; Records\"/>
    </mc:Choice>
  </mc:AlternateContent>
  <bookViews>
    <workbookView xWindow="120" yWindow="195" windowWidth="15135" windowHeight="7950" tabRatio="670"/>
  </bookViews>
  <sheets>
    <sheet name="Release &lt;4.6.3&gt; - Status " sheetId="10" r:id="rId1"/>
    <sheet name="Release &lt;4.6.4&gt; - Status " sheetId="9" r:id="rId2"/>
    <sheet name="Release &lt;4.7&gt; - Status" sheetId="3" r:id="rId3"/>
    <sheet name="Release &lt;4.8&gt; - Status" sheetId="11" r:id="rId4"/>
    <sheet name="Release &lt;4.7&gt; - Statistics" sheetId="5" state="hidden" r:id="rId5"/>
    <sheet name="Production Issues" sheetId="8" r:id="rId6"/>
    <sheet name="Month dd, yyyy" sheetId="1" state="hidden" r:id="rId7"/>
    <sheet name="Architects" sheetId="13" r:id="rId8"/>
  </sheets>
  <calcPr calcId="152511"/>
</workbook>
</file>

<file path=xl/calcChain.xml><?xml version="1.0" encoding="utf-8"?>
<calcChain xmlns="http://schemas.openxmlformats.org/spreadsheetml/2006/main">
  <c r="B71" i="10" l="1"/>
  <c r="B72" i="10" s="1"/>
  <c r="B73" i="10" s="1"/>
  <c r="B74" i="10" s="1"/>
  <c r="F22" i="13"/>
  <c r="F13" i="13"/>
  <c r="F49" i="11" l="1"/>
  <c r="G40" i="11"/>
  <c r="G51" i="10"/>
  <c r="G32" i="9"/>
  <c r="F13" i="8" l="1"/>
  <c r="F50" i="3"/>
  <c r="E16" i="5" l="1"/>
  <c r="C23" i="5"/>
  <c r="C16" i="5"/>
  <c r="C22" i="5" s="1"/>
  <c r="G41" i="3"/>
  <c r="H22" i="1" l="1"/>
  <c r="J22" i="1" s="1"/>
  <c r="H23" i="1"/>
  <c r="J23" i="1" s="1"/>
  <c r="H57" i="1"/>
  <c r="J57" i="1"/>
  <c r="H58" i="1"/>
  <c r="F58" i="1" s="1"/>
  <c r="H59" i="1"/>
  <c r="F59" i="1" s="1"/>
  <c r="J59" i="1"/>
  <c r="H60" i="1"/>
  <c r="J60" i="1" s="1"/>
  <c r="H61" i="1"/>
  <c r="J61" i="1" s="1"/>
  <c r="H62" i="1"/>
  <c r="J62" i="1"/>
  <c r="H63" i="1"/>
  <c r="J63" i="1" s="1"/>
  <c r="H64" i="1"/>
  <c r="J64" i="1" s="1"/>
  <c r="C7" i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F62" i="1"/>
  <c r="F57" i="1"/>
  <c r="F61" i="1" l="1"/>
  <c r="J58" i="1"/>
  <c r="F63" i="1"/>
  <c r="F60" i="1"/>
  <c r="F64" i="1"/>
</calcChain>
</file>

<file path=xl/comments1.xml><?xml version="1.0" encoding="utf-8"?>
<comments xmlns="http://schemas.openxmlformats.org/spreadsheetml/2006/main">
  <authors>
    <author>muhammad.zeeshan</author>
    <author>hafzal</author>
    <author>Husnain Afzal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Enter the Last "Baseline Finish" date for the Project  from PS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</rPr>
          <t>Enter the "Finish" date for the Project  from PS</t>
        </r>
      </text>
    </comment>
    <comment ref="B11" authorId="1" shapeId="0">
      <text>
        <r>
          <rPr>
            <b/>
            <sz val="8"/>
            <color indexed="81"/>
            <rFont val="Tahoma"/>
            <family val="2"/>
          </rPr>
          <t xml:space="preserve">Enter "Finish Variance" for the Project from PS
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1" shapeId="0">
      <text>
        <r>
          <rPr>
            <b/>
            <sz val="8"/>
            <color indexed="81"/>
            <rFont val="Tahoma"/>
            <family val="2"/>
          </rPr>
          <t>Enter the "Baseline Duration"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Enter the Last "Baseline Work"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Enter the "% Complete" for the Project from PS</t>
        </r>
      </text>
    </comment>
    <comment ref="D15" authorId="1" shapeId="0">
      <text>
        <r>
          <rPr>
            <b/>
            <sz val="8"/>
            <color indexed="81"/>
            <rFont val="Tahoma"/>
            <family val="2"/>
          </rPr>
          <t>Enter the "% Work Complete" for the Project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6" authorId="1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Baseline Duration So Far</t>
        </r>
        <r>
          <rPr>
            <sz val="9"/>
            <color indexed="81"/>
            <rFont val="Tahoma"/>
            <family val="2"/>
          </rPr>
          <t xml:space="preserve"> = (% Duration Complete * Overall Baseline Duration)</t>
        </r>
      </text>
    </comment>
    <comment ref="C16" authorId="2" shapeId="0">
      <text>
        <r>
          <rPr>
            <b/>
            <sz val="9"/>
            <color indexed="81"/>
            <rFont val="Tahoma"/>
            <family val="2"/>
          </rPr>
          <t>Auto 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1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Baseline Effort So Far</t>
        </r>
        <r>
          <rPr>
            <sz val="9"/>
            <color indexed="81"/>
            <rFont val="Tahoma"/>
            <family val="2"/>
          </rPr>
          <t xml:space="preserve"> = (% Effort Complete * Overall Baseline Effort)</t>
        </r>
      </text>
    </comment>
    <comment ref="E16" authorId="2" shapeId="0">
      <text>
        <r>
          <rPr>
            <b/>
            <sz val="9"/>
            <color indexed="81"/>
            <rFont val="Tahoma"/>
            <family val="2"/>
          </rPr>
          <t>Auto 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Enter the "Actual Duration"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7" authorId="1" shapeId="0">
      <text>
        <r>
          <rPr>
            <b/>
            <sz val="8"/>
            <color indexed="81"/>
            <rFont val="Tahoma"/>
            <family val="2"/>
          </rPr>
          <t>Enter the "Actual Work"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" authorId="1" shapeId="0">
      <text>
        <r>
          <rPr>
            <b/>
            <sz val="8"/>
            <color indexed="81"/>
            <rFont val="Tahoma"/>
            <family val="2"/>
          </rPr>
          <t>Enter the "Duration"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8" authorId="1" shapeId="0">
      <text>
        <r>
          <rPr>
            <b/>
            <sz val="8"/>
            <color indexed="81"/>
            <rFont val="Tahoma"/>
            <family val="2"/>
          </rPr>
          <t>Enter the "Duration" for the Project  from 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 xml:space="preserve">Enter "Finish Variance" for the Project from PS
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1" authorId="1" shapeId="0">
      <text>
        <r>
          <rPr>
            <b/>
            <sz val="8"/>
            <color indexed="81"/>
            <rFont val="Tahoma"/>
            <family val="2"/>
          </rPr>
          <t>Limit:</t>
        </r>
        <r>
          <rPr>
            <sz val="8"/>
            <color indexed="81"/>
            <rFont val="Tahoma"/>
            <family val="2"/>
          </rPr>
          <t xml:space="preserve">
FV should not be greater than 4 days or 10 % of the baseline duration. 
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DV =</t>
        </r>
        <r>
          <rPr>
            <sz val="8"/>
            <color indexed="81"/>
            <rFont val="Tahoma"/>
            <family val="2"/>
          </rPr>
          <t xml:space="preserve"> [(Acual Duration - Baseline Duration So far) / Baseline Duration So far] * 100</t>
        </r>
      </text>
    </comment>
    <comment ref="D22" authorId="1" shapeId="0">
      <text>
        <r>
          <rPr>
            <b/>
            <sz val="8"/>
            <color indexed="81"/>
            <rFont val="Tahoma"/>
            <family val="2"/>
          </rPr>
          <t xml:space="preserve">Limit:
</t>
        </r>
        <r>
          <rPr>
            <sz val="8"/>
            <color indexed="81"/>
            <rFont val="Tahoma"/>
            <family val="2"/>
          </rPr>
          <t xml:space="preserve">DV should not be greater than 10%
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 xml:space="preserve"> 
EV = </t>
        </r>
        <r>
          <rPr>
            <sz val="8"/>
            <color indexed="81"/>
            <rFont val="Tahoma"/>
            <family val="2"/>
          </rPr>
          <t xml:space="preserve">[(Acual Effort - Baseline Effort So far) / Baseline Effort So far] * 100
</t>
        </r>
      </text>
    </comment>
    <comment ref="D23" authorId="1" shapeId="0">
      <text>
        <r>
          <rPr>
            <b/>
            <sz val="8"/>
            <color indexed="81"/>
            <rFont val="Tahoma"/>
            <family val="2"/>
          </rPr>
          <t xml:space="preserve">Limit:
</t>
        </r>
        <r>
          <rPr>
            <sz val="8"/>
            <color indexed="81"/>
            <rFont val="Tahoma"/>
            <family val="2"/>
          </rPr>
          <t>EV should not be greater than 15%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muhammad.zeeshan</author>
    <author>Muhammad Zeeshan</author>
  </authors>
  <commentList>
    <comment ref="D7" authorId="0" shapeId="0">
      <text>
        <r>
          <rPr>
            <b/>
            <sz val="8"/>
            <color indexed="81"/>
            <rFont val="Tahoma"/>
            <family val="2"/>
          </rPr>
          <t>Auto-generated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Auto-generated</t>
        </r>
      </text>
    </comment>
    <comment ref="C15" authorId="1" shapeId="0">
      <text>
        <r>
          <rPr>
            <b/>
            <sz val="8"/>
            <color indexed="81"/>
            <rFont val="Tahoma"/>
            <family val="2"/>
          </rPr>
          <t>Enter the Last date of the week for which this report is prepared</t>
        </r>
      </text>
    </comment>
    <comment ref="D15" authorId="1" shapeId="0">
      <text>
        <r>
          <rPr>
            <b/>
            <sz val="8"/>
            <color indexed="81"/>
            <rFont val="Tahoma"/>
            <family val="2"/>
          </rPr>
          <t>Enter the days from the latest Baseline Duration column of PS</t>
        </r>
      </text>
    </comment>
    <comment ref="F15" authorId="1" shapeId="0">
      <text>
        <r>
          <rPr>
            <b/>
            <sz val="8"/>
            <color indexed="81"/>
            <rFont val="Tahoma"/>
            <family val="2"/>
          </rPr>
          <t>Enter the days from Duration column of PS</t>
        </r>
      </text>
    </comment>
    <comment ref="G15" authorId="1" shapeId="0">
      <text>
        <r>
          <rPr>
            <b/>
            <sz val="8"/>
            <color indexed="81"/>
            <rFont val="Tahoma"/>
            <family val="2"/>
          </rPr>
          <t>Enter the percentage from % Complete column of PS</t>
        </r>
      </text>
    </comment>
    <comment ref="H15" authorId="1" shapeId="0">
      <text>
        <r>
          <rPr>
            <b/>
            <sz val="8"/>
            <color indexed="81"/>
            <rFont val="Tahoma"/>
            <family val="2"/>
          </rPr>
          <t xml:space="preserve">Auto-calculated
This gives the duration which was planned to be completed for the Project according to % completion </t>
        </r>
      </text>
    </comment>
    <comment ref="I15" authorId="1" shapeId="0">
      <text>
        <r>
          <rPr>
            <b/>
            <sz val="8"/>
            <color indexed="81"/>
            <rFont val="Tahoma"/>
            <family val="2"/>
          </rPr>
          <t>Enter the days from Actual Duration column of PS</t>
        </r>
      </text>
    </comment>
    <comment ref="J15" authorId="1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L15" authorId="1" shapeId="0">
      <text>
        <r>
          <rPr>
            <b/>
            <sz val="8"/>
            <color indexed="81"/>
            <rFont val="Tahoma"/>
            <family val="2"/>
          </rPr>
          <t>Upper Specification Limit</t>
        </r>
      </text>
    </comment>
    <comment ref="M15" authorId="1" shapeId="0">
      <text>
        <r>
          <rPr>
            <b/>
            <sz val="8"/>
            <color indexed="81"/>
            <rFont val="Tahoma"/>
            <family val="2"/>
          </rPr>
          <t>Lower Specification Limit</t>
        </r>
      </text>
    </comment>
    <comment ref="O15" authorId="1" shapeId="0">
      <text>
        <r>
          <rPr>
            <b/>
            <sz val="8"/>
            <color indexed="81"/>
            <rFont val="Tahoma"/>
            <family val="2"/>
          </rPr>
          <t>Enter the RCA ID from the RCA Workbook</t>
        </r>
      </text>
    </comment>
    <comment ref="P15" authorId="1" shapeId="0">
      <text>
        <r>
          <rPr>
            <b/>
            <sz val="8"/>
            <color indexed="81"/>
            <rFont val="Tahoma"/>
            <family val="2"/>
          </rPr>
          <t>Enter the identified Root Cause from the RCA Workbook</t>
        </r>
      </text>
    </comment>
    <comment ref="C56" authorId="1" shapeId="0">
      <text>
        <r>
          <rPr>
            <b/>
            <sz val="8"/>
            <color indexed="81"/>
            <rFont val="Tahoma"/>
            <family val="2"/>
          </rPr>
          <t>Enter the Last date of the week for which this report is prepared</t>
        </r>
      </text>
    </comment>
    <comment ref="D56" authorId="1" shapeId="0">
      <text>
        <r>
          <rPr>
            <b/>
            <sz val="8"/>
            <color indexed="81"/>
            <rFont val="Tahoma"/>
            <family val="2"/>
          </rPr>
          <t>Enter the Man hrs from latest Baseline Work column of PS</t>
        </r>
      </text>
    </comment>
    <comment ref="F56" authorId="1" shapeId="0">
      <text>
        <r>
          <rPr>
            <b/>
            <sz val="8"/>
            <color indexed="81"/>
            <rFont val="Tahoma"/>
            <family val="2"/>
          </rPr>
          <t>Auto-calculated/ Enter the Man hrs from Work column of PS</t>
        </r>
      </text>
    </comment>
    <comment ref="G56" authorId="1" shapeId="0">
      <text>
        <r>
          <rPr>
            <b/>
            <sz val="8"/>
            <color indexed="81"/>
            <rFont val="Tahoma"/>
            <family val="2"/>
          </rPr>
          <t>Enter the percentage from % Work Complete column of PS</t>
        </r>
      </text>
    </comment>
    <comment ref="H56" authorId="1" shapeId="0">
      <text>
        <r>
          <rPr>
            <b/>
            <sz val="8"/>
            <color indexed="81"/>
            <rFont val="Tahoma"/>
            <family val="2"/>
          </rPr>
          <t xml:space="preserve">Auto-calculated
This gives the effort which was planned to be spent on the Project according to % work completion </t>
        </r>
      </text>
    </comment>
    <comment ref="I56" authorId="1" shapeId="0">
      <text>
        <r>
          <rPr>
            <b/>
            <sz val="8"/>
            <color indexed="81"/>
            <rFont val="Tahoma"/>
            <family val="2"/>
          </rPr>
          <t>Enter the Actual effort (billable) spent on the whole Project from Time Sheet</t>
        </r>
      </text>
    </comment>
    <comment ref="J56" authorId="1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L56" authorId="1" shapeId="0">
      <text>
        <r>
          <rPr>
            <b/>
            <sz val="8"/>
            <color indexed="81"/>
            <rFont val="Tahoma"/>
            <family val="2"/>
          </rPr>
          <t>Upper Specification Limit</t>
        </r>
      </text>
    </comment>
    <comment ref="M56" authorId="1" shapeId="0">
      <text>
        <r>
          <rPr>
            <b/>
            <sz val="8"/>
            <color indexed="81"/>
            <rFont val="Tahoma"/>
            <family val="2"/>
          </rPr>
          <t>Lower Specification Limit</t>
        </r>
      </text>
    </comment>
    <comment ref="O56" authorId="1" shapeId="0">
      <text>
        <r>
          <rPr>
            <b/>
            <sz val="8"/>
            <color indexed="81"/>
            <rFont val="Tahoma"/>
            <family val="2"/>
          </rPr>
          <t>Enter the RCA ID from the RCA Workbook</t>
        </r>
      </text>
    </comment>
    <comment ref="P56" authorId="1" shapeId="0">
      <text>
        <r>
          <rPr>
            <b/>
            <sz val="8"/>
            <color indexed="81"/>
            <rFont val="Tahoma"/>
            <family val="2"/>
          </rPr>
          <t>Enter the identified Root Cause from the RCA Workbook</t>
        </r>
      </text>
    </comment>
    <comment ref="C95" authorId="0" shapeId="0">
      <text>
        <r>
          <rPr>
            <b/>
            <sz val="8"/>
            <color indexed="81"/>
            <rFont val="Tahoma"/>
            <family val="2"/>
          </rPr>
          <t>List down the phases/ milestones for the project here. In case of incremental SDLC: Phases for each increment should be listed here. For example:
Testing Release 1
Testing Release 2
(All project Phases will be listed here)</t>
        </r>
      </text>
    </comment>
    <comment ref="D95" authorId="1" shapeId="0">
      <text>
        <r>
          <rPr>
            <b/>
            <sz val="8"/>
            <color indexed="81"/>
            <rFont val="Tahoma"/>
            <family val="2"/>
          </rPr>
          <t xml:space="preserve">Enter the days from latest Baseline Duration column of PS if the phase is </t>
        </r>
        <r>
          <rPr>
            <b/>
            <sz val="8"/>
            <color indexed="10"/>
            <rFont val="Tahoma"/>
            <family val="2"/>
          </rPr>
          <t>not complete.</t>
        </r>
        <r>
          <rPr>
            <b/>
            <sz val="8"/>
            <color indexed="81"/>
            <rFont val="Tahoma"/>
            <family val="2"/>
          </rPr>
          <t xml:space="preserve">
In case the phase is </t>
        </r>
        <r>
          <rPr>
            <b/>
            <sz val="8"/>
            <color indexed="10"/>
            <rFont val="Tahoma"/>
            <family val="2"/>
          </rPr>
          <t>complete</t>
        </r>
        <r>
          <rPr>
            <b/>
            <sz val="8"/>
            <color indexed="81"/>
            <rFont val="Tahoma"/>
            <family val="2"/>
          </rPr>
          <t xml:space="preserve"> then enter the days from the Baseline Duration column with which the phase was </t>
        </r>
        <r>
          <rPr>
            <b/>
            <sz val="8"/>
            <color indexed="10"/>
            <rFont val="Tahoma"/>
            <family val="2"/>
          </rPr>
          <t>completed.</t>
        </r>
      </text>
    </comment>
    <comment ref="F95" authorId="1" shapeId="0">
      <text>
        <r>
          <rPr>
            <b/>
            <sz val="8"/>
            <color indexed="81"/>
            <rFont val="Tahoma"/>
            <family val="2"/>
          </rPr>
          <t>Enter the days from Duration column of PS</t>
        </r>
      </text>
    </comment>
    <comment ref="G95" authorId="1" shapeId="0">
      <text>
        <r>
          <rPr>
            <b/>
            <sz val="8"/>
            <color indexed="81"/>
            <rFont val="Tahoma"/>
            <family val="2"/>
          </rPr>
          <t>Enter the percentage from % Complete column of PS</t>
        </r>
      </text>
    </comment>
    <comment ref="H95" authorId="1" shapeId="0">
      <text>
        <r>
          <rPr>
            <b/>
            <sz val="8"/>
            <color indexed="81"/>
            <rFont val="Tahoma"/>
            <family val="2"/>
          </rPr>
          <t xml:space="preserve">Auto-calculated
This gives the duration which was planned to be completed for the Phase according to % completion </t>
        </r>
      </text>
    </comment>
    <comment ref="I95" authorId="1" shapeId="0">
      <text>
        <r>
          <rPr>
            <b/>
            <sz val="8"/>
            <color indexed="81"/>
            <rFont val="Tahoma"/>
            <family val="2"/>
          </rPr>
          <t>Enter the days from Actual Duration column of PS</t>
        </r>
      </text>
    </comment>
    <comment ref="J95" authorId="1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L95" authorId="1" shapeId="0">
      <text>
        <r>
          <rPr>
            <b/>
            <sz val="8"/>
            <color indexed="81"/>
            <rFont val="Tahoma"/>
            <family val="2"/>
          </rPr>
          <t>Upper Specification Limit</t>
        </r>
      </text>
    </comment>
    <comment ref="M95" authorId="1" shapeId="0">
      <text>
        <r>
          <rPr>
            <b/>
            <sz val="8"/>
            <color indexed="81"/>
            <rFont val="Tahoma"/>
            <family val="2"/>
          </rPr>
          <t>Lower Specification Limit</t>
        </r>
      </text>
    </comment>
    <comment ref="O95" authorId="1" shapeId="0">
      <text>
        <r>
          <rPr>
            <b/>
            <sz val="8"/>
            <color indexed="81"/>
            <rFont val="Tahoma"/>
            <family val="2"/>
          </rPr>
          <t>Enter the RCA ID from the RCA Workbook</t>
        </r>
      </text>
    </comment>
    <comment ref="P95" authorId="1" shapeId="0">
      <text>
        <r>
          <rPr>
            <b/>
            <sz val="8"/>
            <color indexed="81"/>
            <rFont val="Tahoma"/>
            <family val="2"/>
          </rPr>
          <t>Enter the identified Root Cause from the RCA Workbook</t>
        </r>
      </text>
    </comment>
    <comment ref="C138" authorId="0" shapeId="0">
      <text>
        <r>
          <rPr>
            <b/>
            <sz val="8"/>
            <color indexed="81"/>
            <rFont val="Tahoma"/>
            <family val="2"/>
          </rPr>
          <t>List down the phases/ milestones for the project here. In case of incremental SDLC: Phases for each increment should be listed here. For example:
Testing Release 1
Testing Release 2
(All project Phases will be listed here)</t>
        </r>
      </text>
    </comment>
    <comment ref="D138" authorId="1" shapeId="0">
      <text>
        <r>
          <rPr>
            <b/>
            <sz val="8"/>
            <color indexed="81"/>
            <rFont val="Tahoma"/>
            <family val="2"/>
          </rPr>
          <t xml:space="preserve">Enter the days from latest Baseline Work column of PS if the phase is </t>
        </r>
        <r>
          <rPr>
            <b/>
            <sz val="8"/>
            <color indexed="10"/>
            <rFont val="Tahoma"/>
            <family val="2"/>
          </rPr>
          <t>not complete.</t>
        </r>
        <r>
          <rPr>
            <b/>
            <sz val="8"/>
            <color indexed="81"/>
            <rFont val="Tahoma"/>
            <family val="2"/>
          </rPr>
          <t xml:space="preserve">
In case the phase is </t>
        </r>
        <r>
          <rPr>
            <b/>
            <sz val="8"/>
            <color indexed="10"/>
            <rFont val="Tahoma"/>
            <family val="2"/>
          </rPr>
          <t>complete</t>
        </r>
        <r>
          <rPr>
            <b/>
            <sz val="8"/>
            <color indexed="81"/>
            <rFont val="Tahoma"/>
            <family val="2"/>
          </rPr>
          <t xml:space="preserve"> then enter the days from the Baseline Work column with which the phase was </t>
        </r>
        <r>
          <rPr>
            <b/>
            <sz val="8"/>
            <color indexed="10"/>
            <rFont val="Tahoma"/>
            <family val="2"/>
          </rPr>
          <t>completed.</t>
        </r>
      </text>
    </comment>
    <comment ref="F138" authorId="1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G138" authorId="1" shapeId="0">
      <text>
        <r>
          <rPr>
            <b/>
            <sz val="8"/>
            <color indexed="81"/>
            <rFont val="Tahoma"/>
            <family val="2"/>
          </rPr>
          <t>Enter the percentage from % Work Complete column of PS</t>
        </r>
      </text>
    </comment>
    <comment ref="H138" authorId="1" shapeId="0">
      <text>
        <r>
          <rPr>
            <b/>
            <sz val="8"/>
            <color indexed="81"/>
            <rFont val="Tahoma"/>
            <family val="2"/>
          </rPr>
          <t xml:space="preserve">Auto-calculated
This gives the effort which was planned to be spent on the Phase according to % work completion </t>
        </r>
      </text>
    </comment>
    <comment ref="I138" authorId="1" shapeId="0">
      <text>
        <r>
          <rPr>
            <b/>
            <sz val="8"/>
            <color indexed="81"/>
            <rFont val="Tahoma"/>
            <family val="2"/>
          </rPr>
          <t>Enter the Actual effort (billable) spent on the phase from Time Sheet</t>
        </r>
      </text>
    </comment>
    <comment ref="J138" authorId="1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L138" authorId="1" shapeId="0">
      <text>
        <r>
          <rPr>
            <b/>
            <sz val="8"/>
            <color indexed="81"/>
            <rFont val="Tahoma"/>
            <family val="2"/>
          </rPr>
          <t>Upper Specification Limit</t>
        </r>
      </text>
    </comment>
    <comment ref="M138" authorId="1" shapeId="0">
      <text>
        <r>
          <rPr>
            <b/>
            <sz val="8"/>
            <color indexed="81"/>
            <rFont val="Tahoma"/>
            <family val="2"/>
          </rPr>
          <t>Lower Specification Limit</t>
        </r>
      </text>
    </comment>
    <comment ref="O138" authorId="1" shapeId="0">
      <text>
        <r>
          <rPr>
            <b/>
            <sz val="8"/>
            <color indexed="81"/>
            <rFont val="Tahoma"/>
            <family val="2"/>
          </rPr>
          <t>Enter the RCA ID from the RCA Workbook</t>
        </r>
      </text>
    </comment>
    <comment ref="P138" authorId="1" shapeId="0">
      <text>
        <r>
          <rPr>
            <b/>
            <sz val="8"/>
            <color indexed="81"/>
            <rFont val="Tahoma"/>
            <family val="2"/>
          </rPr>
          <t>Enter the identified Root Cause from the RCA Workbook</t>
        </r>
      </text>
    </comment>
    <comment ref="C178" authorId="1" shapeId="0">
      <text>
        <r>
          <rPr>
            <b/>
            <sz val="8"/>
            <color indexed="81"/>
            <rFont val="Tahoma"/>
            <family val="2"/>
          </rPr>
          <t>Lsit down the Milestones of the project as per defined in Project Management Plan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Enter the Baseline Finish date for the task  from PS</t>
        </r>
      </text>
    </comment>
    <comment ref="E178" authorId="0" shapeId="0">
      <text>
        <r>
          <rPr>
            <b/>
            <sz val="8"/>
            <color indexed="81"/>
            <rFont val="Tahoma"/>
            <family val="2"/>
          </rPr>
          <t>Enter the Finish date for the task  from PS</t>
        </r>
      </text>
    </comment>
    <comment ref="F178" authorId="0" shapeId="0">
      <text>
        <r>
          <rPr>
            <b/>
            <sz val="8"/>
            <color indexed="81"/>
            <rFont val="Tahoma"/>
            <family val="2"/>
          </rPr>
          <t>Enter the Actual Finish date for the task  from PS</t>
        </r>
      </text>
    </comment>
    <comment ref="C184" authorId="0" shapeId="0">
      <text>
        <r>
          <rPr>
            <b/>
            <sz val="8"/>
            <color indexed="81"/>
            <rFont val="Tahoma"/>
            <family val="2"/>
          </rPr>
          <t>Please List down all the deliverables/ Tasks of the week from PS. In case the no. of tasks is very high, group task of those tasks can be listed here. For help, a report can be generated from the PS containing the tasks for a week.  (Views/Reports/Current Activities) 
Note: Umbrella activities may not be listed here.</t>
        </r>
      </text>
    </comment>
    <comment ref="D184" authorId="0" shapeId="0">
      <text>
        <r>
          <rPr>
            <b/>
            <sz val="8"/>
            <color indexed="81"/>
            <rFont val="Tahoma"/>
            <family val="2"/>
          </rPr>
          <t>Enter the percentage of  the task planned to be completed by the end of the week</t>
        </r>
      </text>
    </comment>
    <comment ref="E184" authorId="0" shapeId="0">
      <text>
        <r>
          <rPr>
            <b/>
            <sz val="8"/>
            <color indexed="81"/>
            <rFont val="Tahoma"/>
            <family val="2"/>
          </rPr>
          <t>Enter the % Complete for the task from PS</t>
        </r>
      </text>
    </comment>
    <comment ref="F184" authorId="0" shapeId="0">
      <text>
        <r>
          <rPr>
            <b/>
            <sz val="8"/>
            <color indexed="81"/>
            <rFont val="Tahoma"/>
            <family val="2"/>
          </rPr>
          <t>Auto-Calculated. 
This gives the variance of actual progress from planned progress of each deliverable/task for the week</t>
        </r>
      </text>
    </comment>
    <comment ref="G184" authorId="0" shapeId="0">
      <text>
        <r>
          <rPr>
            <b/>
            <sz val="8"/>
            <color indexed="81"/>
            <rFont val="Tahoma"/>
            <family val="2"/>
          </rPr>
          <t>Enter the Baseline Finish date for the task  from PS</t>
        </r>
      </text>
    </comment>
    <comment ref="H184" authorId="0" shapeId="0">
      <text>
        <r>
          <rPr>
            <b/>
            <sz val="8"/>
            <color indexed="81"/>
            <rFont val="Tahoma"/>
            <family val="2"/>
          </rPr>
          <t>Enter the Finish date for the task  from PS</t>
        </r>
      </text>
    </comment>
    <comment ref="I184" authorId="0" shapeId="0">
      <text>
        <r>
          <rPr>
            <b/>
            <sz val="8"/>
            <color indexed="81"/>
            <rFont val="Tahoma"/>
            <family val="2"/>
          </rPr>
          <t>Enter the Actual Finish date for the task  from PS</t>
        </r>
      </text>
    </comment>
    <comment ref="K184" authorId="0" shapeId="0">
      <text>
        <r>
          <rPr>
            <b/>
            <sz val="8"/>
            <color indexed="81"/>
            <rFont val="Tahoma"/>
            <family val="2"/>
          </rPr>
          <t>Enter the Baseline Work for the task from PS</t>
        </r>
      </text>
    </comment>
    <comment ref="L184" authorId="0" shapeId="0">
      <text>
        <r>
          <rPr>
            <b/>
            <sz val="8"/>
            <color indexed="81"/>
            <rFont val="Tahoma"/>
            <family val="2"/>
          </rPr>
          <t>Auto-calculated</t>
        </r>
      </text>
    </comment>
    <comment ref="M184" authorId="0" shapeId="0">
      <text>
        <r>
          <rPr>
            <b/>
            <sz val="8"/>
            <color indexed="81"/>
            <rFont val="Tahoma"/>
            <family val="2"/>
          </rPr>
          <t>Enter the % Work Complete for the task from PS</t>
        </r>
      </text>
    </comment>
    <comment ref="N184" authorId="0" shapeId="0">
      <text>
        <r>
          <rPr>
            <b/>
            <sz val="8"/>
            <color indexed="81"/>
            <rFont val="Tahoma"/>
            <family val="2"/>
          </rPr>
          <t xml:space="preserve">Auto-Calculated. 
This gives the effort which was planned to be spent on the task according to % work completion </t>
        </r>
      </text>
    </comment>
    <comment ref="O184" authorId="0" shapeId="0">
      <text>
        <r>
          <rPr>
            <b/>
            <sz val="8"/>
            <color indexed="81"/>
            <rFont val="Tahoma"/>
            <family val="2"/>
          </rPr>
          <t>Enter the Actual effort (billable) spent on the task from Time Sheet</t>
        </r>
      </text>
    </comment>
    <comment ref="P184" authorId="0" shapeId="0">
      <text>
        <r>
          <rPr>
            <b/>
            <sz val="8"/>
            <color indexed="81"/>
            <rFont val="Tahoma"/>
            <family val="2"/>
          </rPr>
          <t>Auto-Calculated. This gives the variance of actual effort from planned effort for each deliverable/task</t>
        </r>
      </text>
    </comment>
    <comment ref="Q184" authorId="0" shapeId="0">
      <text>
        <r>
          <rPr>
            <b/>
            <sz val="8"/>
            <color indexed="81"/>
            <rFont val="Tahoma"/>
            <family val="2"/>
          </rPr>
          <t>Enter the this value for each task from "Critical" column of PS</t>
        </r>
      </text>
    </comment>
    <comment ref="C190" authorId="0" shapeId="0">
      <text>
        <r>
          <rPr>
            <b/>
            <sz val="8"/>
            <color indexed="81"/>
            <rFont val="Tahoma"/>
            <family val="2"/>
          </rPr>
          <t>Don’t list down the risks which were mitigated to closure (the risk whose exposure was '0') in the previous status report.</t>
        </r>
      </text>
    </comment>
    <comment ref="F190" authorId="0" shapeId="0">
      <text>
        <r>
          <rPr>
            <b/>
            <sz val="8"/>
            <color indexed="81"/>
            <rFont val="Tahoma"/>
            <family val="2"/>
          </rPr>
          <t>Auto-Calculated. Product of Probability and Impact.</t>
        </r>
      </text>
    </comment>
    <comment ref="C218" authorId="0" shapeId="0">
      <text>
        <r>
          <rPr>
            <b/>
            <sz val="8"/>
            <color indexed="81"/>
            <rFont val="Tahoma"/>
            <family val="2"/>
          </rPr>
          <t>Please List down all the deliverables/ Tasks for the next week from PS. In case the no. of tasks is very high, group task of those tasks can be listed here. For help, a report can be generated from the PS containing the tasks for a week.
[Views/Reports/Current Activities. Should Have Started Task (start by = Next week Starting Date)]</t>
        </r>
      </text>
    </comment>
  </commentList>
</comments>
</file>

<file path=xl/sharedStrings.xml><?xml version="1.0" encoding="utf-8"?>
<sst xmlns="http://schemas.openxmlformats.org/spreadsheetml/2006/main" count="490" uniqueCount="172">
  <si>
    <t>Weekly Project Status Report</t>
  </si>
  <si>
    <t>Project Overview</t>
  </si>
  <si>
    <t>Planned Project Completion Date</t>
  </si>
  <si>
    <t>Projected Project Completion Date:</t>
  </si>
  <si>
    <t>Schedule Variance - Project Level</t>
  </si>
  <si>
    <t>Sr.</t>
  </si>
  <si>
    <t>Report for Week Ending</t>
  </si>
  <si>
    <t>Projected Project Duration</t>
  </si>
  <si>
    <t>% Complete for Project</t>
  </si>
  <si>
    <t>Planned Project Duration as per % complete</t>
  </si>
  <si>
    <t>Actual Duration of Project</t>
  </si>
  <si>
    <t>SV - Project</t>
  </si>
  <si>
    <t>USL</t>
  </si>
  <si>
    <t>LSL</t>
  </si>
  <si>
    <t>Effort Variance - Project Level</t>
  </si>
  <si>
    <t>Projected Project Effort</t>
  </si>
  <si>
    <t>% Work Complete for Project</t>
  </si>
  <si>
    <t>Planned Project Effort as per % Work Complete</t>
  </si>
  <si>
    <t>Actual Project Effort Spent:</t>
  </si>
  <si>
    <t>EV - Project</t>
  </si>
  <si>
    <t>Target</t>
  </si>
  <si>
    <t>Total Planned Project Duration</t>
  </si>
  <si>
    <t>Total Planned Project Effort</t>
  </si>
  <si>
    <t>Project Baseline for which status report is prepared</t>
  </si>
  <si>
    <t>Baseline 3</t>
  </si>
  <si>
    <t>Baseline for the Reporting Week</t>
  </si>
  <si>
    <t>Baseline 1</t>
  </si>
  <si>
    <t>Baseline 2</t>
  </si>
  <si>
    <t>PM</t>
  </si>
  <si>
    <t>PMG</t>
  </si>
  <si>
    <t>Shahid Rafi</t>
  </si>
  <si>
    <t>CD No : 4.6.3 -7</t>
  </si>
  <si>
    <t>Enterprise Quality Management System</t>
  </si>
  <si>
    <t>Report Information</t>
  </si>
  <si>
    <t xml:space="preserve">Product </t>
  </si>
  <si>
    <t>IntelliMax</t>
  </si>
  <si>
    <t>Prepared by</t>
  </si>
  <si>
    <t>Reporting Period</t>
  </si>
  <si>
    <t>Features</t>
  </si>
  <si>
    <t>Status</t>
  </si>
  <si>
    <t>Windows 8</t>
  </si>
  <si>
    <t>Windows Server 2012</t>
  </si>
  <si>
    <t>Easy Caching of Tags</t>
  </si>
  <si>
    <t>Validate Items</t>
  </si>
  <si>
    <t>Custom Font Support</t>
  </si>
  <si>
    <t>Development</t>
  </si>
  <si>
    <t>Phase</t>
  </si>
  <si>
    <t>Sr. #</t>
  </si>
  <si>
    <t>Not yet Started</t>
  </si>
  <si>
    <t>Working/ In Progress</t>
  </si>
  <si>
    <t>Alpha Testing</t>
  </si>
  <si>
    <t>Comments</t>
  </si>
  <si>
    <t>Planned Delivery Date</t>
  </si>
  <si>
    <t>Change Requests</t>
  </si>
  <si>
    <t>Change Description</t>
  </si>
  <si>
    <t>Total</t>
  </si>
  <si>
    <t>Status Summary</t>
  </si>
  <si>
    <t>Engineering Events</t>
  </si>
  <si>
    <t>Release #</t>
  </si>
  <si>
    <t>Shahid Rafi (PM - VizMax)
Sheraz Pervaiz (PM - CoreMax)
Kharrum Saeed (STM &amp; PM - DataMax)</t>
  </si>
  <si>
    <t>Issues &amp; Risks</t>
  </si>
  <si>
    <t>Issue / Risk Description</t>
  </si>
  <si>
    <t xml:space="preserve">Project Management Office </t>
  </si>
  <si>
    <t>Impact</t>
  </si>
  <si>
    <t xml:space="preserve">Assigned to </t>
  </si>
  <si>
    <t>Due Date</t>
  </si>
  <si>
    <t>Mitigation / Corrective Action</t>
  </si>
  <si>
    <t>Description</t>
  </si>
  <si>
    <t>Values</t>
  </si>
  <si>
    <t>Duration Statistics</t>
  </si>
  <si>
    <t>Effort Statistics</t>
  </si>
  <si>
    <t>Threshold Limits</t>
  </si>
  <si>
    <t xml:space="preserve"> Analysis Comments</t>
  </si>
  <si>
    <t>Corrective Action</t>
  </si>
  <si>
    <t xml:space="preserve">&lt;=10% &amp; &lt;=4 days  </t>
  </si>
  <si>
    <t>Planned Release Completion Date :</t>
  </si>
  <si>
    <t>Projected Release Completion Date :</t>
  </si>
  <si>
    <t>Overall Release Progress</t>
  </si>
  <si>
    <t>5 Days</t>
  </si>
  <si>
    <t>Analysis Comments</t>
  </si>
  <si>
    <t>Duration Values</t>
  </si>
  <si>
    <t>Effort Values</t>
  </si>
  <si>
    <t>Release Variances</t>
  </si>
  <si>
    <t>Variance Values</t>
  </si>
  <si>
    <t>Weekly Release Status Report</t>
  </si>
  <si>
    <t xml:space="preserve">
This report template is for 1 release status, copy this sheet in next tab for other release.</t>
  </si>
  <si>
    <t xml:space="preserve">Guideline for Report Preperator: </t>
  </si>
  <si>
    <r>
      <t>Finish Variance or Delay</t>
    </r>
    <r>
      <rPr>
        <sz val="10"/>
        <color indexed="8"/>
        <rFont val="Arial"/>
        <family val="2"/>
      </rPr>
      <t xml:space="preserve"> (Days)</t>
    </r>
    <r>
      <rPr>
        <b/>
        <sz val="10"/>
        <color indexed="8"/>
        <rFont val="Arial"/>
        <family val="2"/>
      </rPr>
      <t xml:space="preserve"> :</t>
    </r>
  </si>
  <si>
    <r>
      <t xml:space="preserve">Release Baseline Duration </t>
    </r>
    <r>
      <rPr>
        <sz val="10"/>
        <color indexed="8"/>
        <rFont val="Arial"/>
        <family val="2"/>
      </rPr>
      <t>(Days</t>
    </r>
    <r>
      <rPr>
        <b/>
        <sz val="10"/>
        <color indexed="8"/>
        <rFont val="Arial"/>
        <family val="2"/>
      </rPr>
      <t>) :</t>
    </r>
  </si>
  <si>
    <r>
      <t xml:space="preserve">Release Baseline Effort </t>
    </r>
    <r>
      <rPr>
        <sz val="10"/>
        <rFont val="Arial"/>
        <family val="2"/>
      </rPr>
      <t>(Hrs)</t>
    </r>
    <r>
      <rPr>
        <b/>
        <sz val="10"/>
        <rFont val="Arial"/>
        <family val="2"/>
      </rPr>
      <t xml:space="preserve"> :</t>
    </r>
  </si>
  <si>
    <r>
      <t>Overall Duration Complete</t>
    </r>
    <r>
      <rPr>
        <sz val="10"/>
        <color indexed="8"/>
        <rFont val="Arial"/>
        <family val="2"/>
      </rPr>
      <t xml:space="preserve"> (%)</t>
    </r>
    <r>
      <rPr>
        <b/>
        <sz val="10"/>
        <color indexed="8"/>
        <rFont val="Arial"/>
        <family val="2"/>
      </rPr>
      <t>:</t>
    </r>
  </si>
  <si>
    <r>
      <t xml:space="preserve">Overall Effort Complete </t>
    </r>
    <r>
      <rPr>
        <sz val="10"/>
        <rFont val="Verdana"/>
        <family val="2"/>
      </rPr>
      <t>(%):</t>
    </r>
  </si>
  <si>
    <r>
      <t>Baseline Duration to this Week</t>
    </r>
    <r>
      <rPr>
        <sz val="10"/>
        <rFont val="Arial"/>
        <family val="2"/>
      </rPr>
      <t xml:space="preserve"> (Hrs) </t>
    </r>
    <r>
      <rPr>
        <b/>
        <sz val="10"/>
        <rFont val="Arial"/>
        <family val="2"/>
      </rPr>
      <t>:</t>
    </r>
  </si>
  <si>
    <r>
      <t>Baseline Effort upto this Week</t>
    </r>
    <r>
      <rPr>
        <sz val="10"/>
        <rFont val="Arial"/>
        <family val="2"/>
      </rPr>
      <t xml:space="preserve"> (Hrs) </t>
    </r>
    <r>
      <rPr>
        <b/>
        <sz val="10"/>
        <rFont val="Arial"/>
        <family val="2"/>
      </rPr>
      <t>:</t>
    </r>
  </si>
  <si>
    <r>
      <t>Actual Duration Spent to this Week</t>
    </r>
    <r>
      <rPr>
        <sz val="10"/>
        <color indexed="8"/>
        <rFont val="Arial"/>
        <family val="2"/>
      </rPr>
      <t>(Days)</t>
    </r>
    <r>
      <rPr>
        <b/>
        <sz val="10"/>
        <color indexed="8"/>
        <rFont val="Arial"/>
        <family val="2"/>
      </rPr>
      <t xml:space="preserve"> :</t>
    </r>
  </si>
  <si>
    <r>
      <t xml:space="preserve">Actual Effort Spent upto this Week </t>
    </r>
    <r>
      <rPr>
        <sz val="10"/>
        <rFont val="Arial"/>
        <family val="2"/>
      </rPr>
      <t>(Hrs)</t>
    </r>
    <r>
      <rPr>
        <b/>
        <sz val="10"/>
        <rFont val="Arial"/>
        <family val="2"/>
      </rPr>
      <t xml:space="preserve"> :</t>
    </r>
  </si>
  <si>
    <r>
      <t xml:space="preserve">Release Projected Duration </t>
    </r>
    <r>
      <rPr>
        <sz val="10"/>
        <color indexed="8"/>
        <rFont val="Arial"/>
        <family val="2"/>
      </rPr>
      <t>(Days)</t>
    </r>
    <r>
      <rPr>
        <b/>
        <sz val="10"/>
        <color indexed="8"/>
        <rFont val="Arial"/>
        <family val="2"/>
      </rPr>
      <t xml:space="preserve"> :</t>
    </r>
  </si>
  <si>
    <r>
      <t xml:space="preserve">Release Projected Effort </t>
    </r>
    <r>
      <rPr>
        <sz val="10"/>
        <color indexed="8"/>
        <rFont val="Arial"/>
        <family val="2"/>
      </rPr>
      <t>(Hrs)</t>
    </r>
    <r>
      <rPr>
        <b/>
        <sz val="10"/>
        <color indexed="8"/>
        <rFont val="Arial"/>
        <family val="2"/>
      </rPr>
      <t xml:space="preserve"> :</t>
    </r>
  </si>
  <si>
    <r>
      <t>Duration Variance</t>
    </r>
    <r>
      <rPr>
        <sz val="10"/>
        <color indexed="8"/>
        <rFont val="Arial"/>
        <family val="2"/>
      </rPr>
      <t xml:space="preserve"> (%)</t>
    </r>
  </si>
  <si>
    <r>
      <t xml:space="preserve">Effort Variance </t>
    </r>
    <r>
      <rPr>
        <sz val="10"/>
        <color indexed="8"/>
        <rFont val="Arial"/>
        <family val="2"/>
      </rPr>
      <t>(%)</t>
    </r>
  </si>
  <si>
    <t>Assinged Team</t>
  </si>
  <si>
    <t xml:space="preserve">New Development </t>
  </si>
  <si>
    <t>Current Progress</t>
  </si>
  <si>
    <t>TFS Work Item ID</t>
  </si>
  <si>
    <t>Related Features</t>
  </si>
  <si>
    <t xml:space="preserve">Documentation </t>
  </si>
  <si>
    <t>Documentation</t>
  </si>
  <si>
    <r>
      <t xml:space="preserve">Effort Estimates </t>
    </r>
    <r>
      <rPr>
        <sz val="8"/>
        <color theme="1"/>
        <rFont val="Calibri"/>
        <family val="2"/>
        <scheme val="minor"/>
      </rPr>
      <t>(Man Hrs.)</t>
    </r>
  </si>
  <si>
    <t>Constraints &amp; Dependencies</t>
  </si>
  <si>
    <t>Assumptions</t>
  </si>
  <si>
    <t>Assinged Team(s)</t>
  </si>
  <si>
    <t>Production Issues</t>
  </si>
  <si>
    <t>Issue Description</t>
  </si>
  <si>
    <t>Impacted Features</t>
  </si>
  <si>
    <t>Comments / Impact on Current Release Delivery Timelines</t>
  </si>
  <si>
    <t xml:space="preserve">Comments </t>
  </si>
  <si>
    <t>Impact Release</t>
  </si>
  <si>
    <t>4.6.3</t>
  </si>
  <si>
    <t>4.6.4</t>
  </si>
  <si>
    <t>IE 10 Migration</t>
  </si>
  <si>
    <t>To be established</t>
  </si>
  <si>
    <t>IE-10 Migration</t>
  </si>
  <si>
    <t>Client Redundancy</t>
  </si>
  <si>
    <t>Engineering Events - Change Requests</t>
  </si>
  <si>
    <t>DB Repair Utility Single Instance</t>
  </si>
  <si>
    <t>Column1</t>
  </si>
  <si>
    <r>
      <t xml:space="preserve">Effort Estimates
 </t>
    </r>
    <r>
      <rPr>
        <sz val="8"/>
        <color theme="1"/>
        <rFont val="Calibri"/>
        <family val="2"/>
        <scheme val="minor"/>
      </rPr>
      <t>(Man Hrs.)</t>
    </r>
  </si>
  <si>
    <t>Farsi Calendar</t>
  </si>
  <si>
    <t>Tableau</t>
  </si>
  <si>
    <t>DataGrid</t>
  </si>
  <si>
    <t>Not Applicable</t>
  </si>
  <si>
    <t>DataMAX Redesign</t>
  </si>
  <si>
    <t>Architects Deliverables</t>
  </si>
  <si>
    <t xml:space="preserve">Deliverable </t>
  </si>
  <si>
    <t>Assigned Architect(s)</t>
  </si>
  <si>
    <t>Start Date</t>
  </si>
  <si>
    <t>Actual Completion Date</t>
  </si>
  <si>
    <t>Comments  / Progress Summary</t>
  </si>
  <si>
    <t>Code Reviews (CA)</t>
  </si>
  <si>
    <t xml:space="preserve">Feature </t>
  </si>
  <si>
    <t xml:space="preserve"> No. of Code Reviews Performed</t>
  </si>
  <si>
    <t>Shahid Rafi (PM - VizMax)
Sheraz Pervaiz (PM - CoreMax)
Khurram Saeed (STM &amp; PM - DataMax)</t>
  </si>
  <si>
    <t xml:space="preserve">JRE 1.7 Upgrade </t>
  </si>
  <si>
    <t>MySQL Personalization and Version Upgrade</t>
  </si>
  <si>
    <t>OnTextChange event in Screens</t>
  </si>
  <si>
    <t>Planning</t>
  </si>
  <si>
    <t>Review</t>
  </si>
  <si>
    <t xml:space="preserve">Documentation for this upgrade is on hold since the development fixes are in progress. </t>
  </si>
  <si>
    <t>Shahid Rafi (PM - VizMax)
Sheraz Pervaiz (PM - CoreMax)
Khurrum Saeed (STM &amp; PM - DataMax)</t>
  </si>
  <si>
    <t>29th to 2nd August 2013</t>
  </si>
  <si>
    <t>Onhold</t>
  </si>
  <si>
    <t>TFS Bug ID</t>
  </si>
  <si>
    <t>TFS Workitem ID</t>
  </si>
  <si>
    <t>Bug Titles</t>
  </si>
  <si>
    <t>[MAXv4.6.3_0085.0003][Help]:4.6.3 help should not have 4.7 feature highlights</t>
  </si>
  <si>
    <t>Rehan bin Khalid</t>
  </si>
  <si>
    <t>Assinged Writer</t>
  </si>
  <si>
    <t>[MAXv4.6.3_0085.0001][DB Repair Utility][help]:Help should be Updated according to New/Modified FS.</t>
  </si>
  <si>
    <t>Bushra Naz</t>
  </si>
  <si>
    <t>[MAXv4.6.3_0085.0009-R2][F1Linking/User Guide]: Misspelled words highlighter should disable in script editor and help should update in User Guide.</t>
  </si>
  <si>
    <t>Sadaf Mufti</t>
  </si>
  <si>
    <t>The Content is in PMG Review.</t>
  </si>
  <si>
    <t>[MAXv4.6.3_0085.0001][Custom Font Support-UserGuide] Feature of Custom Font Support should be elaborated in Intellimax User guide</t>
  </si>
  <si>
    <t>[MAXv4.6.3_0085.0007_R1-CR][Help - User Guide] Help Boomark on Historian Summary tab is not working.</t>
  </si>
  <si>
    <t>Dependent</t>
  </si>
  <si>
    <t>The bookmark is to be mapped at F1 by VisMAX team.</t>
  </si>
  <si>
    <t>[MAXv4.6.3_0085.0010][Help]:obsolete Pages should be Removed from Help.</t>
  </si>
  <si>
    <t>The content is in STM Review.</t>
  </si>
  <si>
    <t>The Content is in STM Review.</t>
  </si>
  <si>
    <t>Documentation team is dependent on Development Fixes for JRE 1.7 Upgrade write-up.</t>
  </si>
  <si>
    <t>4</t>
  </si>
  <si>
    <t>Planned Delivery Dates of Features/Bugs may effect with blind review time durations.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</si>
</sst>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[$-409]d\-mmm\-yy;@"/>
    <numFmt numFmtId="166" formatCode="d\-mmm\-yyyy"/>
  </numFmts>
  <fonts count="52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Calibri"/>
      <family val="2"/>
    </font>
    <font>
      <sz val="8"/>
      <name val="Calibri"/>
      <family val="2"/>
    </font>
    <font>
      <b/>
      <sz val="8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rgb="FFFFFFFF"/>
      <name val="Verdana"/>
      <family val="2"/>
    </font>
    <font>
      <sz val="9"/>
      <color theme="1"/>
      <name val="Calibri"/>
      <family val="2"/>
      <scheme val="minor"/>
    </font>
    <font>
      <b/>
      <sz val="9"/>
      <color rgb="FFFFFFFF"/>
      <name val="Verdana"/>
      <family val="2"/>
    </font>
    <font>
      <sz val="9"/>
      <color theme="1"/>
      <name val="Verdana"/>
      <family val="2"/>
    </font>
    <font>
      <b/>
      <sz val="16"/>
      <color theme="0"/>
      <name val="Calibri"/>
      <family val="2"/>
      <scheme val="minor"/>
    </font>
    <font>
      <sz val="9"/>
      <color rgb="FFFFFFFF"/>
      <name val="Verdana"/>
      <family val="2"/>
    </font>
    <font>
      <sz val="11"/>
      <color theme="1"/>
      <name val="Verdana"/>
      <family val="2"/>
    </font>
    <font>
      <sz val="8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9"/>
      <name val="Verdana"/>
      <family val="2"/>
    </font>
    <font>
      <i/>
      <sz val="11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Verdana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Verdana"/>
    </font>
    <font>
      <sz val="10"/>
      <color theme="1"/>
      <name val="Verdana"/>
    </font>
    <font>
      <sz val="9"/>
      <color theme="1"/>
      <name val="Calibri"/>
      <family val="2"/>
    </font>
    <font>
      <sz val="10"/>
      <color theme="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48DD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59999389629810485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FFFF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FFFF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ck">
        <color theme="0"/>
      </top>
      <bottom style="medium">
        <color rgb="FFFFFFFF"/>
      </bottom>
      <diagonal/>
    </border>
    <border>
      <left style="thin">
        <color theme="0"/>
      </left>
      <right style="medium">
        <color rgb="FFFFFFFF"/>
      </right>
      <top/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rgb="FFFFFFFF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 style="medium">
        <color rgb="FFFFFFFF"/>
      </bottom>
      <diagonal/>
    </border>
    <border>
      <left style="thin">
        <color theme="0"/>
      </left>
      <right/>
      <top style="thick">
        <color theme="0"/>
      </top>
      <bottom style="medium">
        <color rgb="FFFFFFFF"/>
      </bottom>
      <diagonal/>
    </border>
  </borders>
  <cellStyleXfs count="2">
    <xf numFmtId="0" fontId="0" fillId="0" borderId="0"/>
    <xf numFmtId="0" fontId="16" fillId="0" borderId="0"/>
  </cellStyleXfs>
  <cellXfs count="281">
    <xf numFmtId="0" fontId="0" fillId="0" borderId="0" xfId="0"/>
    <xf numFmtId="2" fontId="5" fillId="2" borderId="1" xfId="0" applyNumberFormat="1" applyFont="1" applyFill="1" applyBorder="1" applyAlignment="1" applyProtection="1">
      <alignment horizontal="center" wrapText="1"/>
    </xf>
    <xf numFmtId="10" fontId="5" fillId="2" borderId="1" xfId="0" applyNumberFormat="1" applyFont="1" applyFill="1" applyBorder="1" applyAlignment="1" applyProtection="1">
      <alignment wrapText="1"/>
    </xf>
    <xf numFmtId="0" fontId="0" fillId="0" borderId="0" xfId="0" applyProtection="1"/>
    <xf numFmtId="0" fontId="2" fillId="0" borderId="0" xfId="0" applyFont="1" applyProtection="1"/>
    <xf numFmtId="0" fontId="4" fillId="3" borderId="1" xfId="0" applyFont="1" applyFill="1" applyBorder="1" applyAlignment="1" applyProtection="1">
      <alignment vertical="top" wrapText="1"/>
    </xf>
    <xf numFmtId="0" fontId="5" fillId="0" borderId="1" xfId="0" applyFont="1" applyFill="1" applyBorder="1" applyProtection="1"/>
    <xf numFmtId="165" fontId="5" fillId="0" borderId="1" xfId="0" applyNumberFormat="1" applyFont="1" applyFill="1" applyBorder="1" applyAlignment="1" applyProtection="1">
      <alignment horizontal="left" wrapText="1"/>
    </xf>
    <xf numFmtId="10" fontId="5" fillId="0" borderId="1" xfId="0" applyNumberFormat="1" applyFont="1" applyFill="1" applyBorder="1" applyAlignment="1" applyProtection="1">
      <alignment horizontal="center" wrapText="1"/>
    </xf>
    <xf numFmtId="2" fontId="5" fillId="0" borderId="1" xfId="0" applyNumberFormat="1" applyFont="1" applyFill="1" applyBorder="1" applyAlignment="1" applyProtection="1">
      <alignment horizontal="center" wrapText="1"/>
    </xf>
    <xf numFmtId="9" fontId="6" fillId="3" borderId="1" xfId="0" applyNumberFormat="1" applyFont="1" applyFill="1" applyBorder="1" applyAlignment="1" applyProtection="1">
      <alignment horizontal="left" vertical="top" wrapText="1"/>
    </xf>
    <xf numFmtId="0" fontId="3" fillId="4" borderId="2" xfId="0" applyFont="1" applyFill="1" applyBorder="1" applyAlignment="1" applyProtection="1"/>
    <xf numFmtId="0" fontId="12" fillId="3" borderId="1" xfId="0" applyFont="1" applyFill="1" applyBorder="1" applyAlignment="1" applyProtection="1">
      <alignment horizontal="center" vertical="top" wrapText="1"/>
    </xf>
    <xf numFmtId="0" fontId="10" fillId="0" borderId="0" xfId="0" applyFont="1" applyFill="1" applyBorder="1" applyProtection="1"/>
    <xf numFmtId="0" fontId="5" fillId="0" borderId="0" xfId="0" applyFont="1" applyFill="1" applyBorder="1" applyAlignment="1" applyProtection="1">
      <alignment wrapText="1"/>
    </xf>
    <xf numFmtId="166" fontId="10" fillId="0" borderId="0" xfId="0" applyNumberFormat="1" applyFont="1" applyFill="1" applyBorder="1" applyAlignment="1" applyProtection="1">
      <alignment wrapText="1"/>
    </xf>
    <xf numFmtId="1" fontId="10" fillId="0" borderId="0" xfId="0" applyNumberFormat="1" applyFont="1" applyFill="1" applyBorder="1" applyAlignment="1" applyProtection="1">
      <alignment wrapText="1"/>
    </xf>
    <xf numFmtId="0" fontId="10" fillId="0" borderId="0" xfId="0" applyFont="1" applyFill="1" applyBorder="1" applyAlignment="1" applyProtection="1">
      <alignment horizontal="left"/>
    </xf>
    <xf numFmtId="0" fontId="2" fillId="0" borderId="0" xfId="0" applyFont="1" applyBorder="1" applyProtection="1"/>
    <xf numFmtId="0" fontId="0" fillId="0" borderId="0" xfId="0" applyBorder="1" applyProtection="1"/>
    <xf numFmtId="0" fontId="5" fillId="0" borderId="0" xfId="0" applyFont="1" applyFill="1" applyBorder="1" applyProtection="1"/>
    <xf numFmtId="165" fontId="5" fillId="0" borderId="0" xfId="0" applyNumberFormat="1" applyFont="1" applyFill="1" applyBorder="1" applyAlignment="1" applyProtection="1">
      <alignment horizontal="left" wrapText="1"/>
    </xf>
    <xf numFmtId="2" fontId="5" fillId="0" borderId="0" xfId="0" applyNumberFormat="1" applyFont="1" applyFill="1" applyBorder="1" applyAlignment="1" applyProtection="1">
      <alignment horizontal="center" wrapText="1"/>
    </xf>
    <xf numFmtId="10" fontId="5" fillId="0" borderId="0" xfId="0" applyNumberFormat="1" applyFont="1" applyFill="1" applyBorder="1" applyAlignment="1" applyProtection="1">
      <alignment horizontal="center" wrapText="1"/>
    </xf>
    <xf numFmtId="1" fontId="5" fillId="0" borderId="0" xfId="0" applyNumberFormat="1" applyFont="1" applyFill="1" applyBorder="1" applyAlignment="1" applyProtection="1">
      <alignment horizontal="center" wrapText="1"/>
    </xf>
    <xf numFmtId="0" fontId="10" fillId="0" borderId="0" xfId="1" applyFont="1" applyFill="1" applyBorder="1" applyProtection="1"/>
    <xf numFmtId="0" fontId="10" fillId="0" borderId="0" xfId="1" applyFont="1" applyFill="1" applyBorder="1" applyAlignment="1" applyProtection="1">
      <alignment wrapText="1"/>
    </xf>
    <xf numFmtId="9" fontId="10" fillId="0" borderId="0" xfId="1" applyNumberFormat="1" applyFont="1" applyFill="1" applyBorder="1" applyAlignment="1" applyProtection="1"/>
    <xf numFmtId="166" fontId="10" fillId="0" borderId="0" xfId="1" applyNumberFormat="1" applyFont="1" applyFill="1" applyBorder="1" applyAlignment="1" applyProtection="1">
      <alignment wrapText="1"/>
    </xf>
    <xf numFmtId="1" fontId="10" fillId="0" borderId="0" xfId="1" applyNumberFormat="1" applyFont="1" applyFill="1" applyBorder="1" applyAlignment="1" applyProtection="1">
      <alignment wrapText="1"/>
    </xf>
    <xf numFmtId="0" fontId="10" fillId="0" borderId="0" xfId="1" applyFont="1" applyFill="1" applyBorder="1" applyAlignment="1" applyProtection="1">
      <alignment horizontal="center"/>
    </xf>
    <xf numFmtId="0" fontId="10" fillId="0" borderId="0" xfId="1" applyFont="1" applyFill="1" applyBorder="1" applyAlignment="1" applyProtection="1">
      <alignment horizontal="left"/>
    </xf>
    <xf numFmtId="0" fontId="9" fillId="0" borderId="0" xfId="0" applyFont="1" applyBorder="1" applyProtection="1"/>
    <xf numFmtId="0" fontId="5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0" fillId="0" borderId="0" xfId="0" applyFill="1" applyBorder="1" applyProtection="1"/>
    <xf numFmtId="0" fontId="12" fillId="0" borderId="0" xfId="0" applyFont="1" applyFill="1" applyBorder="1" applyAlignment="1" applyProtection="1">
      <alignment horizontal="center" vertical="top" wrapText="1"/>
    </xf>
    <xf numFmtId="0" fontId="11" fillId="0" borderId="0" xfId="0" applyFont="1" applyFill="1" applyBorder="1" applyAlignment="1" applyProtection="1">
      <alignment horizontal="center" vertical="top" wrapText="1"/>
    </xf>
    <xf numFmtId="10" fontId="5" fillId="0" borderId="0" xfId="0" applyNumberFormat="1" applyFont="1" applyFill="1" applyBorder="1" applyAlignment="1" applyProtection="1">
      <alignment wrapText="1"/>
    </xf>
    <xf numFmtId="9" fontId="6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Fill="1" applyBorder="1" applyAlignment="1" applyProtection="1">
      <alignment horizontal="right"/>
    </xf>
    <xf numFmtId="0" fontId="2" fillId="0" borderId="0" xfId="0" applyFont="1" applyFill="1" applyBorder="1" applyProtection="1"/>
    <xf numFmtId="0" fontId="4" fillId="0" borderId="0" xfId="1" applyFont="1" applyFill="1" applyBorder="1" applyAlignment="1" applyProtection="1">
      <alignment horizontal="center" vertical="top" wrapText="1"/>
    </xf>
    <xf numFmtId="0" fontId="4" fillId="0" borderId="0" xfId="1" applyFont="1" applyFill="1" applyBorder="1" applyAlignment="1" applyProtection="1">
      <alignment vertical="top" wrapText="1"/>
    </xf>
    <xf numFmtId="0" fontId="4" fillId="0" borderId="0" xfId="1" applyFont="1" applyFill="1" applyBorder="1" applyAlignment="1" applyProtection="1">
      <alignment horizontal="left" vertical="top" wrapText="1"/>
    </xf>
    <xf numFmtId="10" fontId="10" fillId="0" borderId="0" xfId="1" applyNumberFormat="1" applyFont="1" applyFill="1" applyBorder="1" applyAlignment="1" applyProtection="1">
      <alignment horizontal="center"/>
    </xf>
    <xf numFmtId="1" fontId="10" fillId="0" borderId="0" xfId="1" applyNumberFormat="1" applyFont="1" applyFill="1" applyBorder="1" applyAlignment="1" applyProtection="1">
      <alignment horizontal="center"/>
    </xf>
    <xf numFmtId="2" fontId="5" fillId="0" borderId="0" xfId="1" applyNumberFormat="1" applyFont="1" applyFill="1" applyBorder="1" applyAlignment="1" applyProtection="1">
      <alignment horizontal="center" wrapText="1"/>
    </xf>
    <xf numFmtId="2" fontId="10" fillId="0" borderId="0" xfId="1" applyNumberFormat="1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0" fontId="12" fillId="0" borderId="0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vertical="top" wrapText="1"/>
    </xf>
    <xf numFmtId="0" fontId="13" fillId="0" borderId="0" xfId="0" applyFont="1" applyFill="1" applyBorder="1" applyAlignment="1" applyProtection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18" fillId="9" borderId="27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left" vertical="center" wrapText="1"/>
    </xf>
    <xf numFmtId="0" fontId="18" fillId="9" borderId="2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vertical="center" wrapText="1"/>
    </xf>
    <xf numFmtId="0" fontId="20" fillId="6" borderId="29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19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vertical="center" wrapText="1"/>
    </xf>
    <xf numFmtId="0" fontId="18" fillId="9" borderId="22" xfId="0" applyFont="1" applyFill="1" applyBorder="1" applyAlignment="1">
      <alignment vertical="center" wrapText="1"/>
    </xf>
    <xf numFmtId="0" fontId="26" fillId="10" borderId="0" xfId="0" applyFont="1" applyFill="1" applyAlignment="1">
      <alignment vertical="center" wrapText="1"/>
    </xf>
    <xf numFmtId="0" fontId="24" fillId="0" borderId="0" xfId="0" applyFont="1"/>
    <xf numFmtId="0" fontId="24" fillId="0" borderId="0" xfId="0" applyFont="1" applyAlignment="1">
      <alignment horizontal="left" vertical="center"/>
    </xf>
    <xf numFmtId="0" fontId="30" fillId="6" borderId="0" xfId="0" applyFont="1" applyFill="1" applyBorder="1" applyAlignment="1">
      <alignment vertical="center"/>
    </xf>
    <xf numFmtId="0" fontId="30" fillId="6" borderId="15" xfId="0" applyFont="1" applyFill="1" applyBorder="1" applyAlignment="1">
      <alignment horizontal="center" vertical="center"/>
    </xf>
    <xf numFmtId="0" fontId="30" fillId="6" borderId="31" xfId="0" applyFont="1" applyFill="1" applyBorder="1" applyAlignment="1">
      <alignment vertical="center"/>
    </xf>
    <xf numFmtId="0" fontId="30" fillId="6" borderId="0" xfId="0" applyFont="1" applyFill="1" applyBorder="1" applyAlignment="1">
      <alignment horizontal="center" vertical="center"/>
    </xf>
    <xf numFmtId="0" fontId="30" fillId="6" borderId="31" xfId="0" applyFont="1" applyFill="1" applyBorder="1" applyAlignment="1">
      <alignment horizontal="center" vertical="center"/>
    </xf>
    <xf numFmtId="0" fontId="0" fillId="13" borderId="0" xfId="0" applyFill="1"/>
    <xf numFmtId="0" fontId="34" fillId="7" borderId="22" xfId="0" applyFont="1" applyFill="1" applyBorder="1" applyAlignment="1">
      <alignment horizontal="left" vertical="center" indent="1"/>
    </xf>
    <xf numFmtId="0" fontId="33" fillId="0" borderId="0" xfId="0" applyFont="1" applyFill="1" applyAlignment="1">
      <alignment vertical="center" wrapText="1"/>
    </xf>
    <xf numFmtId="0" fontId="18" fillId="6" borderId="29" xfId="0" applyFont="1" applyFill="1" applyBorder="1" applyAlignment="1">
      <alignment horizontal="center" vertical="center" wrapText="1"/>
    </xf>
    <xf numFmtId="0" fontId="33" fillId="11" borderId="25" xfId="0" applyFont="1" applyFill="1" applyBorder="1" applyAlignment="1">
      <alignment vertical="center" wrapText="1"/>
    </xf>
    <xf numFmtId="0" fontId="33" fillId="11" borderId="14" xfId="0" applyFont="1" applyFill="1" applyBorder="1" applyAlignment="1">
      <alignment horizontal="center" vertical="center" wrapText="1"/>
    </xf>
    <xf numFmtId="0" fontId="33" fillId="11" borderId="14" xfId="0" applyFont="1" applyFill="1" applyBorder="1" applyAlignment="1">
      <alignment horizontal="left" vertical="center" wrapText="1"/>
    </xf>
    <xf numFmtId="0" fontId="35" fillId="6" borderId="16" xfId="0" applyFont="1" applyFill="1" applyBorder="1" applyAlignment="1">
      <alignment horizontal="left" vertical="center" wrapText="1" indent="1"/>
    </xf>
    <xf numFmtId="164" fontId="36" fillId="7" borderId="17" xfId="0" applyNumberFormat="1" applyFont="1" applyFill="1" applyBorder="1" applyAlignment="1">
      <alignment horizontal="left" vertical="center" wrapText="1" indent="1"/>
    </xf>
    <xf numFmtId="0" fontId="35" fillId="6" borderId="23" xfId="0" applyFont="1" applyFill="1" applyBorder="1" applyAlignment="1">
      <alignment horizontal="left" vertical="center" wrapText="1" indent="1"/>
    </xf>
    <xf numFmtId="164" fontId="36" fillId="8" borderId="13" xfId="0" applyNumberFormat="1" applyFont="1" applyFill="1" applyBorder="1" applyAlignment="1">
      <alignment horizontal="left" vertical="center" wrapText="1" indent="1"/>
    </xf>
    <xf numFmtId="164" fontId="39" fillId="7" borderId="15" xfId="0" applyNumberFormat="1" applyFont="1" applyFill="1" applyBorder="1" applyAlignment="1">
      <alignment horizontal="left" vertical="center" wrapText="1" indent="1"/>
    </xf>
    <xf numFmtId="0" fontId="35" fillId="6" borderId="27" xfId="0" applyFont="1" applyFill="1" applyBorder="1" applyAlignment="1">
      <alignment horizontal="left" vertical="center" wrapText="1" inden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/>
    </xf>
    <xf numFmtId="9" fontId="36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Alignment="1" applyProtection="1">
      <alignment horizontal="center" vertical="center" wrapText="1"/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36" fillId="0" borderId="0" xfId="0" applyFont="1" applyBorder="1" applyAlignment="1">
      <alignment horizontal="center" vertical="center" wrapText="1"/>
    </xf>
    <xf numFmtId="0" fontId="36" fillId="12" borderId="0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wrapText="1"/>
    </xf>
    <xf numFmtId="9" fontId="36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6" fillId="12" borderId="0" xfId="0" applyNumberFormat="1" applyFont="1" applyFill="1" applyBorder="1" applyAlignment="1" applyProtection="1">
      <alignment horizontal="center" vertical="center" wrapText="1"/>
    </xf>
    <xf numFmtId="9" fontId="36" fillId="0" borderId="0" xfId="0" applyNumberFormat="1" applyFont="1" applyFill="1" applyBorder="1" applyAlignment="1" applyProtection="1">
      <alignment horizontal="center" vertical="center" wrapText="1"/>
    </xf>
    <xf numFmtId="0" fontId="18" fillId="9" borderId="35" xfId="0" applyFont="1" applyFill="1" applyBorder="1" applyAlignment="1">
      <alignment horizontal="left" vertical="center" wrapText="1"/>
    </xf>
    <xf numFmtId="0" fontId="33" fillId="0" borderId="18" xfId="0" applyFont="1" applyBorder="1"/>
    <xf numFmtId="165" fontId="33" fillId="8" borderId="13" xfId="0" applyNumberFormat="1" applyFont="1" applyFill="1" applyBorder="1" applyAlignment="1">
      <alignment horizontal="left" vertical="center"/>
    </xf>
    <xf numFmtId="165" fontId="33" fillId="8" borderId="32" xfId="0" applyNumberFormat="1" applyFont="1" applyFill="1" applyBorder="1" applyAlignment="1">
      <alignment horizontal="left" vertical="center"/>
    </xf>
    <xf numFmtId="0" fontId="33" fillId="8" borderId="13" xfId="0" applyFont="1" applyFill="1" applyBorder="1" applyAlignment="1">
      <alignment vertical="center"/>
    </xf>
    <xf numFmtId="0" fontId="33" fillId="8" borderId="32" xfId="0" applyFont="1" applyFill="1" applyBorder="1" applyAlignment="1">
      <alignment vertical="center"/>
    </xf>
    <xf numFmtId="0" fontId="21" fillId="0" borderId="0" xfId="0" applyFont="1" applyFill="1" applyAlignment="1">
      <alignment horizontal="center" vertical="center" wrapText="1"/>
    </xf>
    <xf numFmtId="0" fontId="20" fillId="6" borderId="28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left" vertical="center" wrapText="1"/>
    </xf>
    <xf numFmtId="165" fontId="33" fillId="0" borderId="0" xfId="0" applyNumberFormat="1" applyFont="1" applyFill="1" applyAlignment="1">
      <alignment vertical="center" wrapText="1"/>
    </xf>
    <xf numFmtId="165" fontId="33" fillId="0" borderId="0" xfId="0" applyNumberFormat="1" applyFont="1" applyFill="1" applyAlignment="1">
      <alignment horizontal="left" vertical="center"/>
    </xf>
    <xf numFmtId="0" fontId="35" fillId="6" borderId="18" xfId="0" applyFont="1" applyFill="1" applyBorder="1" applyAlignment="1">
      <alignment horizontal="left" vertical="center" indent="1"/>
    </xf>
    <xf numFmtId="0" fontId="35" fillId="6" borderId="30" xfId="0" applyFont="1" applyFill="1" applyBorder="1" applyAlignment="1">
      <alignment horizontal="left" vertical="center" indent="1"/>
    </xf>
    <xf numFmtId="0" fontId="35" fillId="6" borderId="12" xfId="0" applyFont="1" applyFill="1" applyBorder="1" applyAlignment="1">
      <alignment horizontal="left" vertical="center" indent="1"/>
    </xf>
    <xf numFmtId="0" fontId="0" fillId="0" borderId="18" xfId="0" applyBorder="1" applyAlignment="1">
      <alignment vertical="center"/>
    </xf>
    <xf numFmtId="0" fontId="33" fillId="0" borderId="12" xfId="0" applyFont="1" applyFill="1" applyBorder="1" applyAlignment="1">
      <alignment vertical="center" wrapText="1"/>
    </xf>
    <xf numFmtId="0" fontId="33" fillId="0" borderId="34" xfId="0" applyFont="1" applyFill="1" applyBorder="1" applyAlignment="1">
      <alignment vertical="center" wrapText="1"/>
    </xf>
    <xf numFmtId="0" fontId="33" fillId="0" borderId="14" xfId="0" applyFont="1" applyFill="1" applyBorder="1" applyAlignment="1">
      <alignment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33" fillId="0" borderId="36" xfId="0" applyFont="1" applyFill="1" applyBorder="1" applyAlignment="1">
      <alignment vertical="center" wrapText="1"/>
    </xf>
    <xf numFmtId="0" fontId="33" fillId="0" borderId="34" xfId="0" applyFont="1" applyFill="1" applyBorder="1" applyAlignment="1">
      <alignment horizontal="center" vertical="center" wrapText="1"/>
    </xf>
    <xf numFmtId="0" fontId="33" fillId="0" borderId="34" xfId="0" applyFont="1" applyFill="1" applyBorder="1" applyAlignment="1">
      <alignment horizontal="left" vertical="center" wrapText="1"/>
    </xf>
    <xf numFmtId="0" fontId="33" fillId="0" borderId="24" xfId="0" applyFont="1" applyFill="1" applyBorder="1" applyAlignment="1">
      <alignment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left" vertical="center" wrapText="1"/>
    </xf>
    <xf numFmtId="0" fontId="33" fillId="0" borderId="25" xfId="0" applyFont="1" applyFill="1" applyBorder="1" applyAlignment="1">
      <alignment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left" vertical="center" wrapText="1"/>
    </xf>
    <xf numFmtId="0" fontId="33" fillId="0" borderId="34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5" fillId="6" borderId="18" xfId="0" applyFont="1" applyFill="1" applyBorder="1" applyAlignment="1">
      <alignment horizontal="center" vertical="center"/>
    </xf>
    <xf numFmtId="0" fontId="18" fillId="9" borderId="33" xfId="0" applyFont="1" applyFill="1" applyBorder="1" applyAlignment="1">
      <alignment horizontal="center" vertical="center" wrapText="1"/>
    </xf>
    <xf numFmtId="0" fontId="26" fillId="10" borderId="0" xfId="0" applyFont="1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 wrapText="1"/>
    </xf>
    <xf numFmtId="0" fontId="32" fillId="13" borderId="0" xfId="0" applyFont="1" applyFill="1" applyAlignment="1">
      <alignment horizontal="center" vertical="center" wrapText="1"/>
    </xf>
    <xf numFmtId="0" fontId="31" fillId="13" borderId="0" xfId="0" applyFont="1" applyFill="1" applyAlignment="1">
      <alignment horizontal="center" vertical="center"/>
    </xf>
    <xf numFmtId="0" fontId="18" fillId="9" borderId="16" xfId="0" applyFont="1" applyFill="1" applyBorder="1" applyAlignment="1">
      <alignment horizontal="center" vertical="center" wrapText="1"/>
    </xf>
    <xf numFmtId="0" fontId="18" fillId="9" borderId="17" xfId="0" applyFont="1" applyFill="1" applyBorder="1" applyAlignment="1">
      <alignment vertical="center" wrapText="1"/>
    </xf>
    <xf numFmtId="0" fontId="20" fillId="6" borderId="37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vertical="center"/>
    </xf>
    <xf numFmtId="165" fontId="33" fillId="7" borderId="32" xfId="0" applyNumberFormat="1" applyFont="1" applyFill="1" applyBorder="1" applyAlignment="1">
      <alignment horizontal="left" vertical="center"/>
    </xf>
    <xf numFmtId="0" fontId="20" fillId="6" borderId="38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vertical="center" wrapText="1"/>
    </xf>
    <xf numFmtId="0" fontId="42" fillId="6" borderId="11" xfId="0" applyFont="1" applyFill="1" applyBorder="1" applyAlignment="1">
      <alignment horizontal="left" vertical="center" wrapText="1"/>
    </xf>
    <xf numFmtId="0" fontId="20" fillId="6" borderId="37" xfId="0" applyFont="1" applyFill="1" applyBorder="1" applyAlignment="1">
      <alignment horizontal="right" vertical="center" wrapText="1"/>
    </xf>
    <xf numFmtId="0" fontId="0" fillId="7" borderId="32" xfId="0" applyFont="1" applyFill="1" applyBorder="1" applyAlignment="1">
      <alignment vertical="center"/>
    </xf>
    <xf numFmtId="0" fontId="0" fillId="14" borderId="32" xfId="0" applyFont="1" applyFill="1" applyBorder="1" applyAlignment="1">
      <alignment vertical="center"/>
    </xf>
    <xf numFmtId="0" fontId="20" fillId="6" borderId="39" xfId="0" applyFont="1" applyFill="1" applyBorder="1" applyAlignment="1">
      <alignment horizontal="right" vertical="center" wrapText="1"/>
    </xf>
    <xf numFmtId="0" fontId="0" fillId="7" borderId="32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41" fillId="10" borderId="0" xfId="0" applyFont="1" applyFill="1" applyAlignment="1">
      <alignment horizontal="center" vertical="center"/>
    </xf>
    <xf numFmtId="0" fontId="41" fillId="10" borderId="0" xfId="0" applyFont="1" applyFill="1" applyAlignment="1">
      <alignment vertical="center" wrapText="1"/>
    </xf>
    <xf numFmtId="165" fontId="0" fillId="0" borderId="0" xfId="0" applyNumberFormat="1" applyFont="1" applyFill="1" applyAlignment="1">
      <alignment vertical="center" wrapText="1"/>
    </xf>
    <xf numFmtId="0" fontId="42" fillId="6" borderId="28" xfId="0" applyFont="1" applyFill="1" applyBorder="1" applyAlignment="1">
      <alignment horizontal="center" vertical="center" wrapText="1"/>
    </xf>
    <xf numFmtId="0" fontId="0" fillId="14" borderId="32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vertical="center" wrapText="1"/>
    </xf>
    <xf numFmtId="0" fontId="0" fillId="7" borderId="24" xfId="0" applyFont="1" applyFill="1" applyBorder="1" applyAlignment="1">
      <alignment vertical="center" wrapText="1"/>
    </xf>
    <xf numFmtId="165" fontId="0" fillId="0" borderId="0" xfId="0" applyNumberFormat="1" applyFont="1" applyFill="1" applyAlignment="1">
      <alignment horizontal="left" vertical="center"/>
    </xf>
    <xf numFmtId="0" fontId="0" fillId="0" borderId="36" xfId="0" applyFont="1" applyFill="1" applyBorder="1" applyAlignment="1">
      <alignment vertical="center" wrapText="1"/>
    </xf>
    <xf numFmtId="0" fontId="44" fillId="0" borderId="0" xfId="0" applyFont="1" applyFill="1" applyAlignment="1">
      <alignment vertical="center"/>
    </xf>
    <xf numFmtId="0" fontId="0" fillId="0" borderId="34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42" fillId="6" borderId="28" xfId="0" applyFont="1" applyFill="1" applyBorder="1" applyAlignment="1">
      <alignment horizontal="right" vertical="center" wrapText="1"/>
    </xf>
    <xf numFmtId="0" fontId="0" fillId="7" borderId="27" xfId="0" applyFont="1" applyFill="1" applyBorder="1" applyAlignment="1">
      <alignment horizontal="left" vertical="center" indent="1"/>
    </xf>
    <xf numFmtId="0" fontId="0" fillId="7" borderId="27" xfId="0" applyFont="1" applyFill="1" applyBorder="1" applyAlignment="1">
      <alignment vertical="center"/>
    </xf>
    <xf numFmtId="0" fontId="42" fillId="6" borderId="11" xfId="0" applyFont="1" applyFill="1" applyBorder="1" applyAlignment="1">
      <alignment horizontal="left" vertical="center" wrapText="1"/>
    </xf>
    <xf numFmtId="0" fontId="45" fillId="6" borderId="29" xfId="0" applyFont="1" applyFill="1" applyBorder="1" applyAlignment="1">
      <alignment horizontal="center" vertical="center" wrapText="1"/>
    </xf>
    <xf numFmtId="0" fontId="46" fillId="11" borderId="25" xfId="0" applyFont="1" applyFill="1" applyBorder="1" applyAlignment="1">
      <alignment vertical="center" wrapText="1"/>
    </xf>
    <xf numFmtId="0" fontId="46" fillId="11" borderId="14" xfId="0" applyFont="1" applyFill="1" applyBorder="1" applyAlignment="1">
      <alignment horizontal="center" vertical="center" wrapText="1"/>
    </xf>
    <xf numFmtId="0" fontId="46" fillId="11" borderId="14" xfId="0" applyFont="1" applyFill="1" applyBorder="1" applyAlignment="1">
      <alignment horizontal="left" vertical="center" wrapText="1"/>
    </xf>
    <xf numFmtId="0" fontId="46" fillId="0" borderId="18" xfId="0" applyFont="1" applyBorder="1"/>
    <xf numFmtId="0" fontId="0" fillId="8" borderId="12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left" vertical="center" wrapText="1"/>
    </xf>
    <xf numFmtId="0" fontId="0" fillId="8" borderId="24" xfId="0" applyFont="1" applyFill="1" applyBorder="1" applyAlignment="1">
      <alignment vertical="center" wrapText="1"/>
    </xf>
    <xf numFmtId="0" fontId="0" fillId="0" borderId="0" xfId="0"/>
    <xf numFmtId="0" fontId="0" fillId="0" borderId="0" xfId="0" applyAlignment="1">
      <alignment vertical="center"/>
    </xf>
    <xf numFmtId="0" fontId="48" fillId="10" borderId="0" xfId="0" applyFont="1" applyFill="1" applyAlignment="1">
      <alignment horizontal="center" vertical="center"/>
    </xf>
    <xf numFmtId="0" fontId="49" fillId="10" borderId="0" xfId="0" applyFont="1" applyFill="1" applyAlignment="1">
      <alignment vertical="center" wrapText="1"/>
    </xf>
    <xf numFmtId="0" fontId="47" fillId="0" borderId="0" xfId="0" applyFont="1" applyFill="1" applyAlignment="1">
      <alignment vertical="center" wrapText="1"/>
    </xf>
    <xf numFmtId="165" fontId="50" fillId="0" borderId="0" xfId="0" applyNumberFormat="1" applyFont="1" applyFill="1" applyAlignment="1">
      <alignment vertical="center" wrapText="1"/>
    </xf>
    <xf numFmtId="165" fontId="50" fillId="0" borderId="0" xfId="0" applyNumberFormat="1" applyFont="1" applyFill="1" applyAlignment="1">
      <alignment horizontal="left" vertical="center"/>
    </xf>
    <xf numFmtId="0" fontId="50" fillId="0" borderId="0" xfId="0" applyFont="1" applyFill="1" applyAlignment="1">
      <alignment vertical="center" wrapText="1"/>
    </xf>
    <xf numFmtId="0" fontId="50" fillId="0" borderId="0" xfId="0" applyFont="1" applyFill="1" applyAlignment="1">
      <alignment horizontal="center" vertical="center" wrapText="1"/>
    </xf>
    <xf numFmtId="165" fontId="50" fillId="0" borderId="0" xfId="0" applyNumberFormat="1" applyFont="1" applyFill="1" applyAlignment="1" applyProtection="1">
      <alignment vertical="center" wrapText="1"/>
      <protection locked="0"/>
    </xf>
    <xf numFmtId="0" fontId="41" fillId="10" borderId="0" xfId="0" applyFont="1" applyFill="1" applyAlignment="1">
      <alignment vertical="center" wrapText="1"/>
    </xf>
    <xf numFmtId="165" fontId="0" fillId="0" borderId="0" xfId="0" applyNumberFormat="1" applyFont="1" applyFill="1" applyAlignment="1">
      <alignment vertical="center" wrapText="1"/>
    </xf>
    <xf numFmtId="165" fontId="0" fillId="0" borderId="0" xfId="0" applyNumberFormat="1" applyFont="1" applyFill="1" applyAlignment="1">
      <alignment horizontal="left" vertical="center"/>
    </xf>
    <xf numFmtId="0" fontId="26" fillId="10" borderId="0" xfId="0" applyFont="1" applyFill="1" applyAlignment="1">
      <alignment vertical="center" wrapText="1"/>
    </xf>
    <xf numFmtId="165" fontId="33" fillId="0" borderId="0" xfId="0" applyNumberFormat="1" applyFont="1" applyFill="1" applyAlignment="1">
      <alignment vertical="center" wrapText="1"/>
    </xf>
    <xf numFmtId="165" fontId="33" fillId="0" borderId="0" xfId="0" applyNumberFormat="1" applyFont="1" applyFill="1" applyAlignment="1">
      <alignment horizontal="left" vertical="center"/>
    </xf>
    <xf numFmtId="0" fontId="41" fillId="10" borderId="0" xfId="0" applyFont="1" applyFill="1" applyAlignment="1">
      <alignment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left" vertical="center" wrapText="1"/>
    </xf>
    <xf numFmtId="0" fontId="18" fillId="9" borderId="43" xfId="0" applyFont="1" applyFill="1" applyBorder="1" applyAlignment="1">
      <alignment horizontal="left" vertical="center" wrapText="1"/>
    </xf>
    <xf numFmtId="0" fontId="51" fillId="6" borderId="11" xfId="0" applyFont="1" applyFill="1" applyBorder="1" applyAlignment="1">
      <alignment horizontal="center" vertical="center" wrapText="1"/>
    </xf>
    <xf numFmtId="0" fontId="48" fillId="10" borderId="12" xfId="0" applyFont="1" applyFill="1" applyBorder="1" applyAlignment="1">
      <alignment horizontal="center" vertical="center"/>
    </xf>
    <xf numFmtId="0" fontId="49" fillId="10" borderId="12" xfId="0" applyFont="1" applyFill="1" applyBorder="1" applyAlignment="1">
      <alignment vertical="center" wrapText="1"/>
    </xf>
    <xf numFmtId="165" fontId="50" fillId="7" borderId="12" xfId="0" applyNumberFormat="1" applyFont="1" applyFill="1" applyBorder="1" applyAlignment="1">
      <alignment vertical="center" wrapText="1"/>
    </xf>
    <xf numFmtId="165" fontId="50" fillId="7" borderId="12" xfId="0" applyNumberFormat="1" applyFont="1" applyFill="1" applyBorder="1" applyAlignment="1">
      <alignment horizontal="left" vertical="center"/>
    </xf>
    <xf numFmtId="0" fontId="50" fillId="7" borderId="12" xfId="0" applyFont="1" applyFill="1" applyBorder="1" applyAlignment="1">
      <alignment vertical="center" wrapText="1"/>
    </xf>
    <xf numFmtId="0" fontId="47" fillId="7" borderId="13" xfId="0" applyFont="1" applyFill="1" applyBorder="1" applyAlignment="1">
      <alignment vertical="center" wrapText="1"/>
    </xf>
    <xf numFmtId="165" fontId="50" fillId="14" borderId="12" xfId="0" applyNumberFormat="1" applyFont="1" applyFill="1" applyBorder="1" applyAlignment="1">
      <alignment vertical="center" wrapText="1"/>
    </xf>
    <xf numFmtId="0" fontId="49" fillId="6" borderId="11" xfId="0" applyFont="1" applyFill="1" applyBorder="1" applyAlignment="1">
      <alignment horizontal="left" vertical="center" wrapText="1"/>
    </xf>
    <xf numFmtId="165" fontId="50" fillId="14" borderId="12" xfId="0" applyNumberFormat="1" applyFont="1" applyFill="1" applyBorder="1" applyAlignment="1">
      <alignment horizontal="left" vertical="center" wrapText="1"/>
    </xf>
    <xf numFmtId="165" fontId="50" fillId="7" borderId="12" xfId="0" applyNumberFormat="1" applyFont="1" applyFill="1" applyBorder="1" applyAlignment="1">
      <alignment horizontal="left" vertical="center" wrapText="1"/>
    </xf>
    <xf numFmtId="165" fontId="50" fillId="7" borderId="0" xfId="0" applyNumberFormat="1" applyFont="1" applyFill="1" applyBorder="1" applyAlignment="1">
      <alignment horizontal="left" vertical="center" wrapText="1"/>
    </xf>
    <xf numFmtId="0" fontId="20" fillId="15" borderId="0" xfId="0" applyFont="1" applyFill="1" applyBorder="1" applyAlignment="1">
      <alignment horizontal="center" vertical="center" wrapText="1"/>
    </xf>
    <xf numFmtId="0" fontId="43" fillId="15" borderId="0" xfId="0" applyFont="1" applyFill="1" applyBorder="1" applyAlignment="1">
      <alignment horizontal="left" vertical="top" wrapText="1"/>
    </xf>
    <xf numFmtId="0" fontId="0" fillId="16" borderId="0" xfId="0" applyFont="1" applyFill="1" applyBorder="1" applyAlignment="1">
      <alignment vertical="center"/>
    </xf>
    <xf numFmtId="165" fontId="33" fillId="16" borderId="0" xfId="0" applyNumberFormat="1" applyFont="1" applyFill="1" applyBorder="1" applyAlignment="1">
      <alignment horizontal="left" vertical="center"/>
    </xf>
    <xf numFmtId="0" fontId="33" fillId="16" borderId="0" xfId="0" applyFont="1" applyFill="1" applyBorder="1" applyAlignment="1">
      <alignment vertical="center"/>
    </xf>
    <xf numFmtId="0" fontId="0" fillId="17" borderId="0" xfId="0" applyFill="1" applyAlignment="1">
      <alignment vertical="center"/>
    </xf>
    <xf numFmtId="0" fontId="0" fillId="7" borderId="13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right" vertical="top"/>
    </xf>
    <xf numFmtId="0" fontId="8" fillId="0" borderId="8" xfId="0" applyFont="1" applyFill="1" applyBorder="1" applyAlignment="1">
      <alignment horizontal="right" vertical="top"/>
    </xf>
    <xf numFmtId="0" fontId="8" fillId="0" borderId="9" xfId="0" applyFont="1" applyFill="1" applyBorder="1" applyAlignment="1">
      <alignment horizontal="right" vertical="top"/>
    </xf>
    <xf numFmtId="0" fontId="17" fillId="5" borderId="0" xfId="0" applyFont="1" applyFill="1" applyAlignment="1">
      <alignment horizontal="center" vertical="center"/>
    </xf>
    <xf numFmtId="0" fontId="22" fillId="6" borderId="21" xfId="0" applyFont="1" applyFill="1" applyBorder="1" applyAlignment="1">
      <alignment horizontal="left" vertical="center"/>
    </xf>
    <xf numFmtId="0" fontId="0" fillId="7" borderId="20" xfId="0" applyFont="1" applyFill="1" applyBorder="1" applyAlignment="1">
      <alignment horizontal="left" vertical="center" indent="1"/>
    </xf>
    <xf numFmtId="0" fontId="0" fillId="7" borderId="19" xfId="0" applyFont="1" applyFill="1" applyBorder="1" applyAlignment="1">
      <alignment horizontal="left" vertical="center" indent="1"/>
    </xf>
    <xf numFmtId="0" fontId="0" fillId="7" borderId="13" xfId="0" applyFont="1" applyFill="1" applyBorder="1" applyAlignment="1">
      <alignment horizontal="left" vertical="center" wrapText="1" indent="1"/>
    </xf>
    <xf numFmtId="0" fontId="0" fillId="7" borderId="11" xfId="0" applyFont="1" applyFill="1" applyBorder="1" applyAlignment="1">
      <alignment horizontal="left" vertical="center" wrapText="1" indent="1"/>
    </xf>
    <xf numFmtId="0" fontId="22" fillId="6" borderId="0" xfId="0" applyFont="1" applyFill="1" applyBorder="1" applyAlignment="1">
      <alignment horizontal="left" vertical="center"/>
    </xf>
    <xf numFmtId="0" fontId="18" fillId="9" borderId="20" xfId="0" applyFont="1" applyFill="1" applyBorder="1" applyAlignment="1">
      <alignment horizontal="left" vertical="center" wrapText="1"/>
    </xf>
    <xf numFmtId="0" fontId="18" fillId="9" borderId="19" xfId="0" applyFont="1" applyFill="1" applyBorder="1" applyAlignment="1">
      <alignment horizontal="left" vertical="center" wrapText="1"/>
    </xf>
    <xf numFmtId="0" fontId="33" fillId="8" borderId="13" xfId="0" applyFont="1" applyFill="1" applyBorder="1" applyAlignment="1">
      <alignment horizontal="left" vertical="center"/>
    </xf>
    <xf numFmtId="0" fontId="33" fillId="8" borderId="23" xfId="0" applyFont="1" applyFill="1" applyBorder="1" applyAlignment="1">
      <alignment horizontal="left" vertical="center"/>
    </xf>
    <xf numFmtId="0" fontId="0" fillId="7" borderId="13" xfId="0" applyFont="1" applyFill="1" applyBorder="1" applyAlignment="1">
      <alignment horizontal="left" vertical="center"/>
    </xf>
    <xf numFmtId="0" fontId="18" fillId="9" borderId="22" xfId="0" applyFont="1" applyFill="1" applyBorder="1" applyAlignment="1">
      <alignment horizontal="left" vertical="center"/>
    </xf>
    <xf numFmtId="0" fontId="18" fillId="9" borderId="19" xfId="0" applyFont="1" applyFill="1" applyBorder="1" applyAlignment="1">
      <alignment horizontal="left" vertical="center"/>
    </xf>
    <xf numFmtId="0" fontId="43" fillId="6" borderId="23" xfId="0" applyFont="1" applyFill="1" applyBorder="1" applyAlignment="1">
      <alignment horizontal="left" vertical="top" wrapText="1"/>
    </xf>
    <xf numFmtId="0" fontId="43" fillId="6" borderId="11" xfId="0" applyFont="1" applyFill="1" applyBorder="1" applyAlignment="1">
      <alignment horizontal="left" vertical="top" wrapText="1"/>
    </xf>
    <xf numFmtId="0" fontId="33" fillId="7" borderId="13" xfId="0" applyFont="1" applyFill="1" applyBorder="1" applyAlignment="1">
      <alignment horizontal="left" vertical="center"/>
    </xf>
    <xf numFmtId="0" fontId="33" fillId="7" borderId="23" xfId="0" applyFont="1" applyFill="1" applyBorder="1" applyAlignment="1">
      <alignment horizontal="left" vertical="center"/>
    </xf>
    <xf numFmtId="0" fontId="18" fillId="9" borderId="20" xfId="0" applyFont="1" applyFill="1" applyBorder="1" applyAlignment="1">
      <alignment horizontal="left" vertical="center"/>
    </xf>
    <xf numFmtId="0" fontId="43" fillId="6" borderId="38" xfId="0" applyFont="1" applyFill="1" applyBorder="1" applyAlignment="1">
      <alignment horizontal="left" vertical="center" wrapText="1"/>
    </xf>
    <xf numFmtId="0" fontId="43" fillId="6" borderId="11" xfId="0" applyFont="1" applyFill="1" applyBorder="1" applyAlignment="1">
      <alignment horizontal="left" vertical="center" wrapText="1"/>
    </xf>
    <xf numFmtId="0" fontId="0" fillId="7" borderId="13" xfId="0" applyFont="1" applyFill="1" applyBorder="1" applyAlignment="1">
      <alignment horizontal="left" vertical="top" wrapText="1"/>
    </xf>
    <xf numFmtId="0" fontId="0" fillId="7" borderId="23" xfId="0" applyFont="1" applyFill="1" applyBorder="1" applyAlignment="1">
      <alignment horizontal="left" vertical="top" wrapText="1"/>
    </xf>
    <xf numFmtId="0" fontId="0" fillId="8" borderId="13" xfId="0" applyFont="1" applyFill="1" applyBorder="1" applyAlignment="1">
      <alignment horizontal="left" vertical="top" wrapText="1"/>
    </xf>
    <xf numFmtId="0" fontId="0" fillId="8" borderId="23" xfId="0" applyFont="1" applyFill="1" applyBorder="1" applyAlignment="1">
      <alignment horizontal="left" vertical="top" wrapText="1"/>
    </xf>
    <xf numFmtId="0" fontId="18" fillId="6" borderId="38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0" fillId="8" borderId="13" xfId="0" applyFont="1" applyFill="1" applyBorder="1" applyAlignment="1">
      <alignment horizontal="left" vertical="center" wrapText="1"/>
    </xf>
    <xf numFmtId="0" fontId="0" fillId="8" borderId="23" xfId="0" applyFont="1" applyFill="1" applyBorder="1" applyAlignment="1">
      <alignment horizontal="left" vertical="center"/>
    </xf>
    <xf numFmtId="0" fontId="0" fillId="8" borderId="13" xfId="0" applyFont="1" applyFill="1" applyBorder="1" applyAlignment="1">
      <alignment horizontal="left" vertical="center"/>
    </xf>
    <xf numFmtId="0" fontId="33" fillId="7" borderId="20" xfId="0" applyFont="1" applyFill="1" applyBorder="1" applyAlignment="1">
      <alignment horizontal="left" vertical="center" indent="1"/>
    </xf>
    <xf numFmtId="0" fontId="33" fillId="7" borderId="19" xfId="0" applyFont="1" applyFill="1" applyBorder="1" applyAlignment="1">
      <alignment horizontal="left" vertical="center" indent="1"/>
    </xf>
    <xf numFmtId="0" fontId="18" fillId="6" borderId="13" xfId="0" applyFont="1" applyFill="1" applyBorder="1" applyAlignment="1">
      <alignment horizontal="left" vertical="center" wrapText="1"/>
    </xf>
    <xf numFmtId="0" fontId="42" fillId="6" borderId="13" xfId="0" applyFont="1" applyFill="1" applyBorder="1" applyAlignment="1">
      <alignment horizontal="left" vertical="center" wrapText="1"/>
    </xf>
    <xf numFmtId="0" fontId="42" fillId="6" borderId="11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8" borderId="23" xfId="0" applyFont="1" applyFill="1" applyBorder="1" applyAlignment="1">
      <alignment horizontal="left" vertical="center" wrapText="1"/>
    </xf>
    <xf numFmtId="0" fontId="43" fillId="6" borderId="38" xfId="0" applyFont="1" applyFill="1" applyBorder="1" applyAlignment="1">
      <alignment horizontal="left" vertical="top" wrapText="1"/>
    </xf>
    <xf numFmtId="0" fontId="36" fillId="7" borderId="26" xfId="0" applyFont="1" applyFill="1" applyBorder="1" applyAlignment="1">
      <alignment horizontal="left" vertical="center"/>
    </xf>
    <xf numFmtId="0" fontId="36" fillId="7" borderId="27" xfId="0" applyFont="1" applyFill="1" applyBorder="1" applyAlignment="1">
      <alignment horizontal="left" vertical="center"/>
    </xf>
    <xf numFmtId="0" fontId="22" fillId="6" borderId="21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6" fillId="7" borderId="20" xfId="0" applyFont="1" applyFill="1" applyBorder="1" applyAlignment="1">
      <alignment horizontal="left" vertical="center"/>
    </xf>
    <xf numFmtId="0" fontId="36" fillId="7" borderId="22" xfId="0" applyFont="1" applyFill="1" applyBorder="1" applyAlignment="1">
      <alignment horizontal="left" vertical="center"/>
    </xf>
    <xf numFmtId="164" fontId="36" fillId="8" borderId="13" xfId="0" applyNumberFormat="1" applyFont="1" applyFill="1" applyBorder="1" applyAlignment="1">
      <alignment horizontal="left" vertical="center" wrapText="1"/>
    </xf>
    <xf numFmtId="164" fontId="36" fillId="8" borderId="23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 applyProtection="1">
      <alignment horizontal="center" vertical="top" wrapText="1"/>
    </xf>
    <xf numFmtId="0" fontId="3" fillId="4" borderId="6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/>
    </xf>
    <xf numFmtId="0" fontId="3" fillId="4" borderId="4" xfId="0" applyFont="1" applyFill="1" applyBorder="1" applyAlignment="1" applyProtection="1">
      <alignment horizontal="center"/>
    </xf>
    <xf numFmtId="164" fontId="11" fillId="2" borderId="3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164" fontId="11" fillId="2" borderId="5" xfId="0" applyNumberFormat="1" applyFont="1" applyFill="1" applyBorder="1" applyAlignment="1" applyProtection="1">
      <alignment horizontal="left" vertical="top" wrapText="1"/>
    </xf>
    <xf numFmtId="164" fontId="11" fillId="0" borderId="1" xfId="0" applyNumberFormat="1" applyFont="1" applyFill="1" applyBorder="1" applyAlignment="1" applyProtection="1">
      <alignment horizontal="left" wrapText="1"/>
    </xf>
  </cellXfs>
  <cellStyles count="2">
    <cellStyle name="Normal" xfId="0" builtinId="0"/>
    <cellStyle name="Normal 2" xfId="1"/>
  </cellStyles>
  <dxfs count="3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z val="10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z val="10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z val="10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Verdana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  <right style="medium">
          <color rgb="FFFFFFFF"/>
        </right>
        <top style="thick">
          <color rgb="FFFFFFFF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  <right style="medium">
          <color rgb="FFFFFFFF"/>
        </right>
        <top style="thick">
          <color theme="0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  <right style="medium">
          <color rgb="FFFFFFFF"/>
        </right>
        <top style="thick">
          <color rgb="FFFFFFFF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theme="4" tint="0.59999389629810485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medium">
          <color rgb="FFFFFFFF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bottom style="medium">
          <color rgb="FFFFFFFF"/>
        </bottom>
      </border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548DD4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  <right style="medium">
          <color rgb="FFFFFFFF"/>
        </right>
        <top style="thick">
          <color rgb="FFFFFFFF"/>
        </top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wrapText="1" indent="0" justifyLastLine="0" shrinkToFit="0" readingOrder="0"/>
    </dxf>
    <dxf>
      <border outline="0">
        <bottom style="medium">
          <color rgb="FFFFFFFF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Planned Duration vs. Projected Duration of Project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65582910003332"/>
          <c:y val="0.1869229367162438"/>
          <c:w val="0.76761382715339577"/>
          <c:h val="0.54560132320473875"/>
        </c:manualLayout>
      </c:layout>
      <c:lineChart>
        <c:grouping val="standard"/>
        <c:varyColors val="0"/>
        <c:ser>
          <c:idx val="0"/>
          <c:order val="0"/>
          <c:tx>
            <c:strRef>
              <c:f>'Month dd, yyyy'!$D$15</c:f>
              <c:strCache>
                <c:ptCount val="1"/>
                <c:pt idx="0">
                  <c:v>Total Planned Project Duration</c:v>
                </c:pt>
              </c:strCache>
            </c:strRef>
          </c:tx>
          <c:marker>
            <c:symbol val="none"/>
          </c:marker>
          <c:cat>
            <c:numRef>
              <c:f>'Month dd, yyyy'!$C$16:$C$23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yyyy'!$D$16:$D$23</c:f>
              <c:numCache>
                <c:formatCode>0.00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190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dd, yyyy'!$F$15</c:f>
              <c:strCache>
                <c:ptCount val="1"/>
                <c:pt idx="0">
                  <c:v>Projected Project Duration</c:v>
                </c:pt>
              </c:strCache>
            </c:strRef>
          </c:tx>
          <c:marker>
            <c:symbol val="none"/>
          </c:marker>
          <c:cat>
            <c:numRef>
              <c:f>'Month dd, yyyy'!$C$16:$C$23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yyyy'!$F$16:$F$23</c:f>
              <c:numCache>
                <c:formatCode>0.00</c:formatCode>
                <c:ptCount val="8"/>
                <c:pt idx="0">
                  <c:v>184</c:v>
                </c:pt>
                <c:pt idx="1">
                  <c:v>184.99799999999999</c:v>
                </c:pt>
                <c:pt idx="2">
                  <c:v>188.99600000000001</c:v>
                </c:pt>
                <c:pt idx="3">
                  <c:v>190.827</c:v>
                </c:pt>
                <c:pt idx="4">
                  <c:v>183.99199999999999</c:v>
                </c:pt>
                <c:pt idx="5">
                  <c:v>183.99</c:v>
                </c:pt>
                <c:pt idx="6">
                  <c:v>177.988</c:v>
                </c:pt>
                <c:pt idx="7">
                  <c:v>179.98599999999999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36096"/>
        <c:axId val="373440448"/>
      </c:lineChart>
      <c:dateAx>
        <c:axId val="3734360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73440448"/>
        <c:crosses val="autoZero"/>
        <c:auto val="1"/>
        <c:lblOffset val="100"/>
        <c:baseTimeUnit val="days"/>
      </c:dateAx>
      <c:valAx>
        <c:axId val="37344044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73436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65788645216858"/>
          <c:y val="0.35070636111787146"/>
          <c:w val="0.11936188614165681"/>
          <c:h val="0.38890210341783765"/>
        </c:manualLayout>
      </c:layout>
      <c:overlay val="0"/>
    </c:legend>
    <c:plotVisOnly val="1"/>
    <c:dispBlanksAs val="gap"/>
    <c:showDLblsOverMax val="0"/>
  </c:chart>
  <c:printSettings>
    <c:headerFooter/>
    <c:pageMargins b="1" l="0.75000000000000078" r="0.75000000000000078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Variance - Project Level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94950109003691E-2"/>
          <c:y val="0.13595718494694875"/>
          <c:w val="0.76761382715339621"/>
          <c:h val="0.73080893897225907"/>
        </c:manualLayout>
      </c:layout>
      <c:lineChart>
        <c:grouping val="standard"/>
        <c:varyColors val="0"/>
        <c:ser>
          <c:idx val="0"/>
          <c:order val="0"/>
          <c:tx>
            <c:strRef>
              <c:f>'Month dd, yyyy'!$J$15</c:f>
              <c:strCache>
                <c:ptCount val="1"/>
                <c:pt idx="0">
                  <c:v>SV - Project</c:v>
                </c:pt>
              </c:strCache>
            </c:strRef>
          </c:tx>
          <c:marker>
            <c:symbol val="none"/>
          </c:marker>
          <c:cat>
            <c:numRef>
              <c:f>'Month dd, yyyy'!$C$16:$C$23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yyyy'!$J$16:$J$23</c:f>
              <c:numCache>
                <c:formatCode>0.00%</c:formatCode>
                <c:ptCount val="8"/>
                <c:pt idx="0">
                  <c:v>0.1111111111111111</c:v>
                </c:pt>
                <c:pt idx="1">
                  <c:v>0.11622715222547782</c:v>
                </c:pt>
                <c:pt idx="2">
                  <c:v>0.17990560755139595</c:v>
                </c:pt>
                <c:pt idx="3">
                  <c:v>1.3743705648712967E-2</c:v>
                </c:pt>
                <c:pt idx="4">
                  <c:v>6.23672040994874E-2</c:v>
                </c:pt>
                <c:pt idx="5">
                  <c:v>5.6189269117025695E-2</c:v>
                </c:pt>
                <c:pt idx="6">
                  <c:v>-2.5790903963492803E-2</c:v>
                </c:pt>
                <c:pt idx="7">
                  <c:v>-1.6467875879261996E-4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dd, yyyy'!$L$15</c:f>
              <c:strCache>
                <c:ptCount val="1"/>
                <c:pt idx="0">
                  <c:v>USL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'Month dd, yyyy'!$C$16:$C$23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yyyy'!$L$16:$L$23</c:f>
              <c:numCache>
                <c:formatCode>0%</c:formatCode>
                <c:ptCount val="8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 dd, yyyy'!$M$15</c:f>
              <c:strCache>
                <c:ptCount val="1"/>
                <c:pt idx="0">
                  <c:v>LSL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'Month dd, yyyy'!$C$16:$C$23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yyyy'!$M$16:$M$23</c:f>
              <c:numCache>
                <c:formatCode>0%</c:formatCode>
                <c:ptCount val="8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35552"/>
        <c:axId val="373436640"/>
      </c:lineChart>
      <c:dateAx>
        <c:axId val="37343555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373436640"/>
        <c:crosses val="autoZero"/>
        <c:auto val="1"/>
        <c:lblOffset val="100"/>
        <c:baseTimeUnit val="days"/>
      </c:dateAx>
      <c:valAx>
        <c:axId val="37343664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373435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91017778948144"/>
          <c:y val="0.3069074680432759"/>
          <c:w val="0.10510835449874779"/>
          <c:h val="0.38966903245944018"/>
        </c:manualLayout>
      </c:layout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Planned Effort vs. Projected Effort of Project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95013123359744E-2"/>
          <c:y val="0.13136731402550586"/>
          <c:w val="0.76761382715339666"/>
          <c:h val="0.57215704321553673"/>
        </c:manualLayout>
      </c:layout>
      <c:lineChart>
        <c:grouping val="standard"/>
        <c:varyColors val="0"/>
        <c:ser>
          <c:idx val="0"/>
          <c:order val="0"/>
          <c:tx>
            <c:strRef>
              <c:f>'Month dd, yyyy'!$D$56</c:f>
              <c:strCache>
                <c:ptCount val="1"/>
                <c:pt idx="0">
                  <c:v>Total Planned Project Effort</c:v>
                </c:pt>
              </c:strCache>
            </c:strRef>
          </c:tx>
          <c:marker>
            <c:symbol val="none"/>
          </c:marker>
          <c:cat>
            <c:numRef>
              <c:f>'Month dd, yyyy'!$C$57:$C$64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yyyy'!$D$57:$D$64</c:f>
              <c:numCache>
                <c:formatCode>0.00</c:formatCode>
                <c:ptCount val="8"/>
                <c:pt idx="0">
                  <c:v>4890</c:v>
                </c:pt>
                <c:pt idx="1">
                  <c:v>4890</c:v>
                </c:pt>
                <c:pt idx="2">
                  <c:v>4890</c:v>
                </c:pt>
                <c:pt idx="3">
                  <c:v>5000</c:v>
                </c:pt>
                <c:pt idx="4">
                  <c:v>5500</c:v>
                </c:pt>
                <c:pt idx="5">
                  <c:v>5500</c:v>
                </c:pt>
                <c:pt idx="6">
                  <c:v>5500</c:v>
                </c:pt>
                <c:pt idx="7">
                  <c:v>5500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dd, yyyy'!$F$56</c:f>
              <c:strCache>
                <c:ptCount val="1"/>
                <c:pt idx="0">
                  <c:v>Projected Project Effort</c:v>
                </c:pt>
              </c:strCache>
            </c:strRef>
          </c:tx>
          <c:marker>
            <c:symbol val="none"/>
          </c:marker>
          <c:cat>
            <c:numRef>
              <c:f>'Month dd, yyyy'!$C$57:$C$64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yyyy'!$F$57:$F$64</c:f>
              <c:numCache>
                <c:formatCode>0.00</c:formatCode>
                <c:ptCount val="8"/>
                <c:pt idx="0">
                  <c:v>4965.3</c:v>
                </c:pt>
                <c:pt idx="1">
                  <c:v>4918.6000000000004</c:v>
                </c:pt>
                <c:pt idx="2">
                  <c:v>4921.8999999999996</c:v>
                </c:pt>
                <c:pt idx="3">
                  <c:v>5000</c:v>
                </c:pt>
                <c:pt idx="4">
                  <c:v>5475</c:v>
                </c:pt>
                <c:pt idx="5">
                  <c:v>5350</c:v>
                </c:pt>
                <c:pt idx="6">
                  <c:v>5245</c:v>
                </c:pt>
                <c:pt idx="7">
                  <c:v>5580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60448"/>
        <c:axId val="450051280"/>
      </c:lineChart>
      <c:dateAx>
        <c:axId val="32896044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50051280"/>
        <c:crosses val="autoZero"/>
        <c:auto val="1"/>
        <c:lblOffset val="100"/>
        <c:baseTimeUnit val="days"/>
      </c:dateAx>
      <c:valAx>
        <c:axId val="45005128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2896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32352392871192"/>
          <c:y val="0.30292976246511805"/>
          <c:w val="0.13668771842608751"/>
          <c:h val="0.32847805568506772"/>
        </c:manualLayout>
      </c:layout>
      <c:overlay val="0"/>
    </c:legend>
    <c:plotVisOnly val="1"/>
    <c:dispBlanksAs val="gap"/>
    <c:showDLblsOverMax val="0"/>
  </c:chart>
  <c:printSettings>
    <c:headerFooter/>
    <c:pageMargins b="1" l="0.75000000000000122" r="0.75000000000000122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Effort Variance - Project Level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94950109003816E-2"/>
          <c:y val="0.13595718494694886"/>
          <c:w val="0.7676138271533971"/>
          <c:h val="0.81373564945603161"/>
        </c:manualLayout>
      </c:layout>
      <c:lineChart>
        <c:grouping val="standard"/>
        <c:varyColors val="0"/>
        <c:ser>
          <c:idx val="0"/>
          <c:order val="0"/>
          <c:tx>
            <c:strRef>
              <c:f>'Month dd, yyyy'!$J$56</c:f>
              <c:strCache>
                <c:ptCount val="1"/>
                <c:pt idx="0">
                  <c:v>EV - Project</c:v>
                </c:pt>
              </c:strCache>
            </c:strRef>
          </c:tx>
          <c:marker>
            <c:symbol val="none"/>
          </c:marker>
          <c:cat>
            <c:numRef>
              <c:f>'Month dd, yyyy'!$C$57:$C$64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yyyy'!$J$57:$J$64</c:f>
              <c:numCache>
                <c:formatCode>0.00%</c:formatCode>
                <c:ptCount val="8"/>
                <c:pt idx="0">
                  <c:v>6.6951186983195479E-2</c:v>
                </c:pt>
                <c:pt idx="1">
                  <c:v>2.24948875255623E-2</c:v>
                </c:pt>
                <c:pt idx="2">
                  <c:v>2.2494887525562439E-2</c:v>
                </c:pt>
                <c:pt idx="3">
                  <c:v>0</c:v>
                </c:pt>
                <c:pt idx="4">
                  <c:v>-1.298701298701287E-2</c:v>
                </c:pt>
                <c:pt idx="5">
                  <c:v>-7.1770334928229665E-2</c:v>
                </c:pt>
                <c:pt idx="6">
                  <c:v>-0.1130820399113082</c:v>
                </c:pt>
                <c:pt idx="7">
                  <c:v>3.3057851239669422E-2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dd, yyyy'!$L$56</c:f>
              <c:strCache>
                <c:ptCount val="1"/>
                <c:pt idx="0">
                  <c:v>USL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'Month dd, yyyy'!$C$57:$C$64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yyyy'!$L$57:$L$64</c:f>
              <c:numCache>
                <c:formatCode>0%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 dd, yyyy'!$M$56</c:f>
              <c:strCache>
                <c:ptCount val="1"/>
                <c:pt idx="0">
                  <c:v>LSL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'Month dd, yyyy'!$C$57:$C$64</c:f>
              <c:numCache>
                <c:formatCode>[$-409]d\-mmm\-yy;@</c:formatCode>
                <c:ptCount val="8"/>
                <c:pt idx="0">
                  <c:v>39318</c:v>
                </c:pt>
                <c:pt idx="1">
                  <c:v>39325</c:v>
                </c:pt>
                <c:pt idx="2">
                  <c:v>39332</c:v>
                </c:pt>
                <c:pt idx="3">
                  <c:v>39339</c:v>
                </c:pt>
                <c:pt idx="4">
                  <c:v>39346</c:v>
                </c:pt>
                <c:pt idx="5">
                  <c:v>39353</c:v>
                </c:pt>
                <c:pt idx="6">
                  <c:v>39360</c:v>
                </c:pt>
                <c:pt idx="7">
                  <c:v>39367</c:v>
                </c:pt>
              </c:numCache>
            </c:numRef>
          </c:cat>
          <c:val>
            <c:numRef>
              <c:f>'Month dd, yyyy'!$M$57:$M$64</c:f>
              <c:numCache>
                <c:formatCode>0%</c:formatCode>
                <c:ptCount val="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0192"/>
        <c:axId val="450052368"/>
      </c:lineChart>
      <c:dateAx>
        <c:axId val="45005019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450052368"/>
        <c:crosses val="autoZero"/>
        <c:auto val="1"/>
        <c:lblOffset val="100"/>
        <c:baseTimeUnit val="days"/>
      </c:dateAx>
      <c:valAx>
        <c:axId val="45005236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45005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42971574450479"/>
          <c:y val="0.15809321364181692"/>
          <c:w val="0.10754107258523062"/>
          <c:h val="0.48530940001674033"/>
        </c:manualLayout>
      </c:layout>
      <c:overlay val="0"/>
    </c:legend>
    <c:plotVisOnly val="1"/>
    <c:dispBlanksAs val="gap"/>
    <c:showDLblsOverMax val="0"/>
  </c:chart>
  <c:printSettings>
    <c:headerFooter/>
    <c:pageMargins b="1" l="0.75000000000000144" r="0.750000000000001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gif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35982</xdr:rowOff>
    </xdr:from>
    <xdr:to>
      <xdr:col>3</xdr:col>
      <xdr:colOff>385011</xdr:colOff>
      <xdr:row>1</xdr:row>
      <xdr:rowOff>651711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831" y="236007"/>
          <a:ext cx="1399173" cy="615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35982</xdr:rowOff>
    </xdr:from>
    <xdr:to>
      <xdr:col>3</xdr:col>
      <xdr:colOff>374985</xdr:colOff>
      <xdr:row>1</xdr:row>
      <xdr:rowOff>651711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831" y="236007"/>
          <a:ext cx="1399173" cy="615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35982</xdr:rowOff>
    </xdr:from>
    <xdr:to>
      <xdr:col>3</xdr:col>
      <xdr:colOff>395037</xdr:colOff>
      <xdr:row>1</xdr:row>
      <xdr:rowOff>651711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839" y="236508"/>
          <a:ext cx="1398672" cy="615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35982</xdr:rowOff>
    </xdr:from>
    <xdr:to>
      <xdr:col>3</xdr:col>
      <xdr:colOff>415090</xdr:colOff>
      <xdr:row>1</xdr:row>
      <xdr:rowOff>651711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831" y="236007"/>
          <a:ext cx="1399173" cy="615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60156</xdr:colOff>
      <xdr:row>1</xdr:row>
      <xdr:rowOff>50130</xdr:rowOff>
    </xdr:from>
    <xdr:to>
      <xdr:col>1</xdr:col>
      <xdr:colOff>1458828</xdr:colOff>
      <xdr:row>1</xdr:row>
      <xdr:rowOff>665859</xdr:rowOff>
    </xdr:to>
    <xdr:pic>
      <xdr:nvPicPr>
        <xdr:cNvPr id="3" name="Picture 2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40" y="250656"/>
          <a:ext cx="1398672" cy="615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35983</xdr:rowOff>
    </xdr:from>
    <xdr:to>
      <xdr:col>3</xdr:col>
      <xdr:colOff>1504</xdr:colOff>
      <xdr:row>1</xdr:row>
      <xdr:rowOff>685801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656" y="236008"/>
          <a:ext cx="1342023" cy="649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23</xdr:row>
      <xdr:rowOff>161925</xdr:rowOff>
    </xdr:from>
    <xdr:to>
      <xdr:col>14</xdr:col>
      <xdr:colOff>19050</xdr:colOff>
      <xdr:row>38</xdr:row>
      <xdr:rowOff>47625</xdr:rowOff>
    </xdr:to>
    <xdr:graphicFrame macro="">
      <xdr:nvGraphicFramePr>
        <xdr:cNvPr id="1676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133350</xdr:rowOff>
    </xdr:from>
    <xdr:to>
      <xdr:col>14</xdr:col>
      <xdr:colOff>38100</xdr:colOff>
      <xdr:row>53</xdr:row>
      <xdr:rowOff>38100</xdr:rowOff>
    </xdr:to>
    <xdr:graphicFrame macro="">
      <xdr:nvGraphicFramePr>
        <xdr:cNvPr id="1677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14</xdr:col>
      <xdr:colOff>0</xdr:colOff>
      <xdr:row>78</xdr:row>
      <xdr:rowOff>133350</xdr:rowOff>
    </xdr:to>
    <xdr:graphicFrame macro="">
      <xdr:nvGraphicFramePr>
        <xdr:cNvPr id="1678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13</xdr:col>
      <xdr:colOff>933450</xdr:colOff>
      <xdr:row>92</xdr:row>
      <xdr:rowOff>114300</xdr:rowOff>
    </xdr:to>
    <xdr:graphicFrame macro="">
      <xdr:nvGraphicFramePr>
        <xdr:cNvPr id="1679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19049</xdr:colOff>
      <xdr:row>1</xdr:row>
      <xdr:rowOff>35983</xdr:rowOff>
    </xdr:from>
    <xdr:to>
      <xdr:col>2</xdr:col>
      <xdr:colOff>1152524</xdr:colOff>
      <xdr:row>1</xdr:row>
      <xdr:rowOff>656166</xdr:rowOff>
    </xdr:to>
    <xdr:pic>
      <xdr:nvPicPr>
        <xdr:cNvPr id="6" name="Picture 5" descr="Hom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16" y="237066"/>
          <a:ext cx="1387475" cy="620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69181</xdr:colOff>
      <xdr:row>1</xdr:row>
      <xdr:rowOff>35983</xdr:rowOff>
    </xdr:from>
    <xdr:to>
      <xdr:col>2</xdr:col>
      <xdr:colOff>611104</xdr:colOff>
      <xdr:row>1</xdr:row>
      <xdr:rowOff>190501</xdr:rowOff>
    </xdr:to>
    <xdr:pic>
      <xdr:nvPicPr>
        <xdr:cNvPr id="2" name="Picture 1" descr="H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06" y="236008"/>
          <a:ext cx="1342023" cy="649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2" name="Table3713" displayName="Table3713" ref="B11:I23" totalsRowShown="0" dataDxfId="299" headerRowBorderDxfId="300" tableBorderDxfId="298">
  <tableColumns count="8">
    <tableColumn id="1" name="Sr. #" dataDxfId="297"/>
    <tableColumn id="2" name="Column1" dataDxfId="296"/>
    <tableColumn id="3" name="Features" dataDxfId="295"/>
    <tableColumn id="5" name="Assinged Team(s)" dataDxfId="294"/>
    <tableColumn id="4" name="Planned Delivery Date" dataDxfId="293"/>
    <tableColumn id="6" name="Phase" dataDxfId="292"/>
    <tableColumn id="7" name="Status" dataDxfId="291"/>
    <tableColumn id="8" name="Comments" dataDxfId="290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id="2" name="Table53" displayName="Table53" ref="B44:I50" totalsRowCount="1" headerRowDxfId="173" dataDxfId="171" totalsRowDxfId="169" headerRowBorderDxfId="172" tableBorderDxfId="170" totalsRowBorderDxfId="168">
  <tableColumns count="8">
    <tableColumn id="1" name="Sr. #" dataDxfId="167" totalsRowDxfId="166"/>
    <tableColumn id="2" name="TFS Work Item ID" dataDxfId="165" totalsRowDxfId="164"/>
    <tableColumn id="4" name="Issue Description" dataDxfId="163" totalsRowDxfId="162"/>
    <tableColumn id="3" name="Assinged Team" dataDxfId="161" totalsRowDxfId="160"/>
    <tableColumn id="5" name="Effort Estimates (Man Hrs.)" totalsRowFunction="custom" dataDxfId="159" totalsRowDxfId="158">
      <totalsRowFormula>SUBTOTAL(109,Table53[Issue Description])</totalsRowFormula>
    </tableColumn>
    <tableColumn id="8" name="Impacted Features" totalsRowLabel="Total" dataDxfId="157" totalsRowDxfId="156"/>
    <tableColumn id="6" name="Status" dataDxfId="155" totalsRowDxfId="154"/>
    <tableColumn id="9" name="Comments / Impact on Current Release Delivery Timelines" dataDxfId="153" totalsRowDxfId="152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id="16" name="Table317" displayName="Table317" ref="B11:I23" totalsRowShown="0" dataDxfId="150" headerRowBorderDxfId="151" tableBorderDxfId="149">
  <tableColumns count="8">
    <tableColumn id="1" name="Sr. #" dataDxfId="148"/>
    <tableColumn id="2" name="TFS Work Item ID" dataDxfId="147"/>
    <tableColumn id="3" name="Features" dataDxfId="146"/>
    <tableColumn id="5" name="Assinged Team(s)" dataDxfId="145"/>
    <tableColumn id="4" name="Phase" dataDxfId="144"/>
    <tableColumn id="6" name="Planned Delivery Date" dataDxfId="143"/>
    <tableColumn id="7" name="Status" dataDxfId="142"/>
    <tableColumn id="8" name="Comments" dataDxfId="141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id="17" name="Table518" displayName="Table518" ref="B34:I40" totalsRowCount="1" headerRowDxfId="140" dataDxfId="138" totalsRowDxfId="136" headerRowBorderDxfId="139" tableBorderDxfId="137" totalsRowBorderDxfId="135">
  <tableColumns count="8">
    <tableColumn id="1" name="Sr. #" dataDxfId="134" totalsRowDxfId="133"/>
    <tableColumn id="2" name="TFS Work Item ID" dataDxfId="132" totalsRowDxfId="131"/>
    <tableColumn id="4" name="Change Description" dataDxfId="130" totalsRowDxfId="129"/>
    <tableColumn id="8" name="Related Features" totalsRowLabel="Total" dataDxfId="128" totalsRowDxfId="127"/>
    <tableColumn id="3" name="Assinged Team" dataDxfId="126" totalsRowDxfId="125"/>
    <tableColumn id="5" name="Effort Estimates (Man Hrs.)" totalsRowFunction="custom" dataDxfId="124" totalsRowDxfId="123">
      <totalsRowFormula>SUBTOTAL(109,Table518[Change Description])</totalsRowFormula>
    </tableColumn>
    <tableColumn id="6" name="Status" dataDxfId="122" totalsRowDxfId="121"/>
    <tableColumn id="9" name="Comments" dataDxfId="120" totalsRowDxfId="119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id="18" name="Table119" displayName="Table119" ref="B26:I31" totalsRowShown="0" headerRowDxfId="118">
  <tableColumns count="8">
    <tableColumn id="1" name="Sr. #" dataDxfId="117"/>
    <tableColumn id="2" name="TFS Work Item ID" dataDxfId="116"/>
    <tableColumn id="3" name="Features" dataDxfId="115"/>
    <tableColumn id="4" name="Assinged Team" dataDxfId="114"/>
    <tableColumn id="5" name="Phase" dataDxfId="113"/>
    <tableColumn id="6" name="Planned Delivery Date" dataDxfId="112"/>
    <tableColumn id="7" name="Status" dataDxfId="111"/>
    <tableColumn id="8" name="Comments" dataDxfId="110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id="19" name="Table5320" displayName="Table5320" ref="B43:I49" totalsRowCount="1" headerRowDxfId="109" dataDxfId="107" totalsRowDxfId="105" headerRowBorderDxfId="108" tableBorderDxfId="106" totalsRowBorderDxfId="104">
  <tableColumns count="8">
    <tableColumn id="1" name="Sr. #" dataDxfId="103" totalsRowDxfId="102"/>
    <tableColumn id="2" name="TFS Work Item ID" dataDxfId="101" totalsRowDxfId="100"/>
    <tableColumn id="4" name="Issue Description" dataDxfId="99" totalsRowDxfId="98"/>
    <tableColumn id="3" name="Assinged Team" dataDxfId="97" totalsRowDxfId="96"/>
    <tableColumn id="5" name="Effort Estimates (Man Hrs.)" totalsRowFunction="custom" dataDxfId="95" totalsRowDxfId="94">
      <totalsRowFormula>SUBTOTAL(109,Table5320[Issue Description])</totalsRowFormula>
    </tableColumn>
    <tableColumn id="8" name="Impacted Features" totalsRowLabel="Total" dataDxfId="93" totalsRowDxfId="92"/>
    <tableColumn id="6" name="Status" dataDxfId="91" totalsRowDxfId="90"/>
    <tableColumn id="9" name="Comments / Impact on Current Release Delivery Timelines" dataDxfId="89" totalsRowDxfId="88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id="9" name="Table9" displayName="Table9" ref="B13:E18" totalsRowShown="0" headerRowDxfId="84" dataDxfId="83">
  <tableColumns count="4">
    <tableColumn id="1" name="Duration Statistics" dataDxfId="82"/>
    <tableColumn id="2" name="Duration Values" dataDxfId="81"/>
    <tableColumn id="3" name="Effort Statistics" dataDxfId="80"/>
    <tableColumn id="4" name="Effort Values" dataDxfId="79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0" name="Table10" displayName="Table10" ref="B20:F23" totalsRowShown="0" headerRowDxfId="78" dataDxfId="77">
  <tableColumns count="5">
    <tableColumn id="1" name="Release Variances" dataDxfId="76"/>
    <tableColumn id="2" name="Variance Values" dataDxfId="75"/>
    <tableColumn id="3" name="Threshold Limits" dataDxfId="74"/>
    <tableColumn id="4" name=" Analysis Comments" dataDxfId="73"/>
    <tableColumn id="5" name="Corrective Action" dataDxfId="72"/>
  </tableColumns>
  <tableStyleInfo name="TableStyleMedium9" showFirstColumn="1" showLastColumn="0" showRowStripes="1" showColumnStripes="0"/>
</table>
</file>

<file path=xl/tables/table17.xml><?xml version="1.0" encoding="utf-8"?>
<table xmlns="http://schemas.openxmlformats.org/spreadsheetml/2006/main" id="4" name="Table535" displayName="Table535" ref="B7:J13" totalsRowCount="1" headerRowDxfId="71" dataDxfId="69" totalsRowDxfId="67" headerRowBorderDxfId="70" tableBorderDxfId="68" totalsRowBorderDxfId="66">
  <tableColumns count="9">
    <tableColumn id="1" name="Sr. #" dataDxfId="65" totalsRowDxfId="64"/>
    <tableColumn id="2" name="TFS Work Item ID" dataDxfId="63" totalsRowDxfId="62"/>
    <tableColumn id="4" name="Issue Description" dataDxfId="61" totalsRowDxfId="60"/>
    <tableColumn id="3" name="Assinged Team" dataDxfId="59" totalsRowDxfId="58"/>
    <tableColumn id="5" name="Effort Estimates (Man Hrs.)" totalsRowFunction="custom" dataDxfId="57" totalsRowDxfId="56">
      <totalsRowFormula>SUBTOTAL(109,Table535[Issue Description])</totalsRowFormula>
    </tableColumn>
    <tableColumn id="8" name="Impacted Features" dataDxfId="55" totalsRowDxfId="54"/>
    <tableColumn id="6" name="Impact Release" dataDxfId="53" totalsRowDxfId="52"/>
    <tableColumn id="9" name="Status" dataDxfId="51" totalsRowDxfId="50"/>
    <tableColumn id="10" name="Comments " dataDxfId="49" totalsRowDxfId="48"/>
  </tableColumns>
  <tableStyleInfo name="TableStyleMedium9" showFirstColumn="1" showLastColumn="0" showRowStripes="1" showColumnStripes="0"/>
</table>
</file>

<file path=xl/tables/table18.xml><?xml version="1.0" encoding="utf-8"?>
<table xmlns="http://schemas.openxmlformats.org/spreadsheetml/2006/main" id="22" name="Table5358" displayName="Table5358" ref="B7:K13" totalsRowCount="1" headerRowDxfId="45" dataDxfId="43" totalsRowDxfId="41" headerRowBorderDxfId="44" tableBorderDxfId="42" totalsRowBorderDxfId="40">
  <tableColumns count="10">
    <tableColumn id="1" name="Sr. #" dataDxfId="39" totalsRowDxfId="38"/>
    <tableColumn id="2" name="TFS Work Item ID" dataDxfId="37" totalsRowDxfId="36"/>
    <tableColumn id="4" name="Deliverable " dataDxfId="35" totalsRowDxfId="34"/>
    <tableColumn id="3" name="Assigned Architect(s)" dataDxfId="33" totalsRowDxfId="32"/>
    <tableColumn id="5" name="Effort Estimates (Man Hrs.)" totalsRowFunction="custom" dataDxfId="31" totalsRowDxfId="30">
      <totalsRowFormula>SUBTOTAL(109,Table5358[[Deliverable ]])</totalsRowFormula>
    </tableColumn>
    <tableColumn id="8" name="Start Date" dataDxfId="29" totalsRowDxfId="28"/>
    <tableColumn id="7" name="Due Date" dataDxfId="27" totalsRowDxfId="26"/>
    <tableColumn id="6" name="Actual Completion Date" dataDxfId="25" totalsRowDxfId="24"/>
    <tableColumn id="9" name="Status" dataDxfId="23" totalsRowDxfId="22"/>
    <tableColumn id="10" name="Comments  / Progress Summary" dataDxfId="21" totalsRowDxfId="20"/>
  </tableColumns>
  <tableStyleInfo name="TableStyleMedium9" showFirstColumn="1" showLastColumn="0" showRowStripes="1" showColumnStripes="0"/>
</table>
</file>

<file path=xl/tables/table19.xml><?xml version="1.0" encoding="utf-8"?>
<table xmlns="http://schemas.openxmlformats.org/spreadsheetml/2006/main" id="23" name="Table53589" displayName="Table53589" ref="B16:H22" totalsRowCount="1" headerRowDxfId="19" dataDxfId="17" totalsRowDxfId="15" headerRowBorderDxfId="18" tableBorderDxfId="16" totalsRowBorderDxfId="14">
  <tableColumns count="7">
    <tableColumn id="1" name="Sr. #" dataDxfId="13" totalsRowDxfId="12"/>
    <tableColumn id="2" name="TFS Work Item ID" dataDxfId="11" totalsRowDxfId="10"/>
    <tableColumn id="4" name="Feature " dataDxfId="9" totalsRowDxfId="8"/>
    <tableColumn id="3" name="Assigned Architect(s)" dataDxfId="7" totalsRowDxfId="6"/>
    <tableColumn id="5" name=" No. of Code Reviews Performed" totalsRowFunction="custom" dataDxfId="5" totalsRowDxfId="4">
      <totalsRowFormula>SUBTOTAL(109,Table53589[[Feature ]])</totalsRowFormula>
    </tableColumn>
    <tableColumn id="9" name="Status" dataDxfId="3" totalsRowDxfId="2"/>
    <tableColumn id="10" name="Comments  / Progress Summary" dataDxfId="1" totalsRowDxfId="0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13" name="Table5814" displayName="Table5814" ref="B47:I51" totalsRowCount="1" headerRowDxfId="289" dataDxfId="287" totalsRowDxfId="285" headerRowBorderDxfId="288" tableBorderDxfId="286" totalsRowBorderDxfId="284">
  <tableColumns count="8">
    <tableColumn id="1" name="Sr. #" totalsRowLabel="4" dataDxfId="283" totalsRowDxfId="282"/>
    <tableColumn id="2" name="TFS Work Item ID" dataDxfId="281" totalsRowDxfId="280"/>
    <tableColumn id="4" name="Change Description" dataDxfId="279" totalsRowDxfId="278"/>
    <tableColumn id="8" name="Related Features" totalsRowLabel="Total" dataDxfId="277" totalsRowDxfId="276"/>
    <tableColumn id="3" name="Assinged Team" dataDxfId="275" totalsRowDxfId="274"/>
    <tableColumn id="5" name="Effort Estimates (Man Hrs.)" totalsRowFunction="custom" dataDxfId="273" totalsRowDxfId="272">
      <totalsRowFormula>SUBTOTAL(109,Table5814[Change Description])</totalsRowFormula>
    </tableColumn>
    <tableColumn id="6" name="Status" dataDxfId="271" totalsRowDxfId="270"/>
    <tableColumn id="9" name="Comments" dataDxfId="269" totalsRowDxfId="268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14" name="Table1915" displayName="Table1915" ref="B26:I35" totalsRowShown="0" headerRowDxfId="267" dataDxfId="266">
  <tableColumns count="8">
    <tableColumn id="1" name="TFS Workitem ID" dataDxfId="265"/>
    <tableColumn id="2" name="TFS Work Item ID" dataDxfId="264"/>
    <tableColumn id="3" name="Features" dataDxfId="263"/>
    <tableColumn id="4" name="Assinged Writer" dataDxfId="262"/>
    <tableColumn id="5" name="Phase" dataDxfId="261"/>
    <tableColumn id="6" name="Planned Delivery Date" dataDxfId="260"/>
    <tableColumn id="7" name="Status" dataDxfId="259"/>
    <tableColumn id="8" name="Comments" dataDxfId="258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6" name="Table37" displayName="Table37" ref="B11:I17" totalsRowShown="0" dataDxfId="256" headerRowBorderDxfId="257" tableBorderDxfId="255">
  <tableColumns count="8">
    <tableColumn id="1" name="Sr. #" dataDxfId="254"/>
    <tableColumn id="2" name="Column1" dataDxfId="253"/>
    <tableColumn id="3" name="Features" dataDxfId="252"/>
    <tableColumn id="5" name="Assinged Team(s)" dataDxfId="251"/>
    <tableColumn id="4" name="Phase" dataDxfId="250"/>
    <tableColumn id="6" name="Planned Delivery Date" dataDxfId="249"/>
    <tableColumn id="7" name="Status" dataDxfId="248"/>
    <tableColumn id="8" name="Comments" dataDxfId="247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7" name="Table58" displayName="Table58" ref="B28:I32" totalsRowCount="1" headerRowDxfId="246" dataDxfId="244" totalsRowDxfId="242" headerRowBorderDxfId="245" tableBorderDxfId="243" totalsRowBorderDxfId="241">
  <tableColumns count="8">
    <tableColumn id="1" name="Sr. #" dataDxfId="240" totalsRowDxfId="239"/>
    <tableColumn id="2" name="TFS Work Item ID" dataDxfId="238" totalsRowDxfId="237"/>
    <tableColumn id="4" name="Change Description" dataDxfId="236" totalsRowDxfId="235"/>
    <tableColumn id="8" name="Related Features" totalsRowLabel="Total" dataDxfId="234" totalsRowDxfId="233"/>
    <tableColumn id="3" name="Assinged Team" dataDxfId="232" totalsRowDxfId="231"/>
    <tableColumn id="5" name="Effort Estimates_x000a_ (Man Hrs.)" totalsRowFunction="custom" dataDxfId="230" totalsRowDxfId="229">
      <totalsRowFormula>SUBTOTAL(109,Table58[Change Description])</totalsRowFormula>
    </tableColumn>
    <tableColumn id="6" name="Status" dataDxfId="228" totalsRowDxfId="227"/>
    <tableColumn id="9" name="Comments" dataDxfId="226" totalsRowDxfId="22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8" name="Table19" displayName="Table19" ref="B20:I25" totalsRowShown="0" headerRowDxfId="224">
  <tableColumns count="8">
    <tableColumn id="1" name="Sr. #" dataDxfId="223"/>
    <tableColumn id="2" name="TFS Work Item ID" dataDxfId="222"/>
    <tableColumn id="3" name="Features" dataDxfId="221"/>
    <tableColumn id="4" name="Assinged Team" dataDxfId="220"/>
    <tableColumn id="5" name="Phase" dataDxfId="219"/>
    <tableColumn id="6" name="Planned Delivery Date" dataDxfId="218"/>
    <tableColumn id="7" name="Status" dataDxfId="217"/>
    <tableColumn id="8" name="Comments" dataDxfId="216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id="3" name="Table3" displayName="Table3" ref="B11:I24" totalsRowShown="0" dataDxfId="214" headerRowBorderDxfId="215" tableBorderDxfId="213">
  <tableColumns count="8">
    <tableColumn id="1" name="Sr. #" dataDxfId="212"/>
    <tableColumn id="2" name="TFS Work Item ID" dataDxfId="211"/>
    <tableColumn id="3" name="Features" dataDxfId="210"/>
    <tableColumn id="5" name="Assinged Team(s)" dataDxfId="209"/>
    <tableColumn id="4" name="Phase" dataDxfId="208"/>
    <tableColumn id="6" name="Planned Delivery Date" dataDxfId="207"/>
    <tableColumn id="7" name="Status" dataDxfId="206"/>
    <tableColumn id="8" name="Comments" dataDxfId="205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id="5" name="Table5" displayName="Table5" ref="B35:I41" totalsRowCount="1" headerRowDxfId="204" dataDxfId="202" totalsRowDxfId="200" headerRowBorderDxfId="203" tableBorderDxfId="201" totalsRowBorderDxfId="199">
  <tableColumns count="8">
    <tableColumn id="1" name="Sr. #" dataDxfId="198" totalsRowDxfId="197"/>
    <tableColumn id="2" name="TFS Work Item ID" dataDxfId="196" totalsRowDxfId="195"/>
    <tableColumn id="4" name="Change Description" dataDxfId="194" totalsRowDxfId="193"/>
    <tableColumn id="8" name="Related Features" totalsRowLabel="Total" dataDxfId="192" totalsRowDxfId="191"/>
    <tableColumn id="3" name="Assinged Team" dataDxfId="190" totalsRowDxfId="189"/>
    <tableColumn id="5" name="Effort Estimates_x000a_ (Man Hrs.)" totalsRowFunction="custom" dataDxfId="188" totalsRowDxfId="187">
      <totalsRowFormula>SUBTOTAL(109,Table5[Change Description])</totalsRowFormula>
    </tableColumn>
    <tableColumn id="6" name="Status" dataDxfId="186" totalsRowDxfId="185"/>
    <tableColumn id="9" name="Comments" dataDxfId="184" totalsRowDxfId="183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id="1" name="Table1" displayName="Table1" ref="B27:I32" totalsRowShown="0" headerRowDxfId="182">
  <tableColumns count="8">
    <tableColumn id="1" name="Sr. #" dataDxfId="181"/>
    <tableColumn id="2" name="TFS Work Item ID" dataDxfId="180"/>
    <tableColumn id="3" name="Features" dataDxfId="179"/>
    <tableColumn id="4" name="Assinged Team" dataDxfId="178"/>
    <tableColumn id="5" name="Phase" dataDxfId="177"/>
    <tableColumn id="6" name="Planned Delivery Date" dataDxfId="176"/>
    <tableColumn id="7" name="Status" dataDxfId="175"/>
    <tableColumn id="8" name="Comments" dataDxfId="174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5" Type="http://schemas.openxmlformats.org/officeDocument/2006/relationships/comments" Target="../comments1.xml"/><Relationship Id="rId4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9"/>
  <sheetViews>
    <sheetView tabSelected="1" topLeftCell="A67" zoomScaleNormal="100" workbookViewId="0">
      <selection activeCell="D91" sqref="D91"/>
    </sheetView>
  </sheetViews>
  <sheetFormatPr defaultRowHeight="15" x14ac:dyDescent="0.25"/>
  <cols>
    <col min="1" max="1" width="3.7109375" customWidth="1"/>
    <col min="2" max="2" width="16.28515625" style="53" customWidth="1"/>
    <col min="3" max="3" width="16.5703125" style="53" hidden="1" customWidth="1"/>
    <col min="4" max="4" width="56.140625" customWidth="1"/>
    <col min="5" max="5" width="30.42578125" customWidth="1"/>
    <col min="6" max="6" width="21.7109375" customWidth="1"/>
    <col min="7" max="7" width="32.42578125" customWidth="1"/>
    <col min="8" max="8" width="29.140625" customWidth="1"/>
    <col min="9" max="9" width="40.85546875" customWidth="1"/>
  </cols>
  <sheetData>
    <row r="1" spans="2:9" ht="15.75" thickBot="1" x14ac:dyDescent="0.3"/>
    <row r="2" spans="2:9" ht="57" customHeight="1" thickBot="1" x14ac:dyDescent="0.3">
      <c r="B2" s="217" t="s">
        <v>62</v>
      </c>
      <c r="C2" s="218"/>
      <c r="D2" s="218"/>
      <c r="E2" s="218"/>
      <c r="F2" s="218"/>
      <c r="G2" s="219"/>
    </row>
    <row r="4" spans="2:9" ht="52.5" customHeight="1" x14ac:dyDescent="0.25">
      <c r="B4" s="220" t="s">
        <v>0</v>
      </c>
      <c r="C4" s="220"/>
      <c r="D4" s="220"/>
      <c r="E4" s="220"/>
      <c r="F4" s="220"/>
      <c r="G4" s="220"/>
    </row>
    <row r="6" spans="2:9" ht="21.75" thickBot="1" x14ac:dyDescent="0.3">
      <c r="B6" s="221" t="s">
        <v>33</v>
      </c>
      <c r="C6" s="221"/>
      <c r="D6" s="221"/>
      <c r="E6" s="221"/>
      <c r="F6" s="221"/>
      <c r="G6" s="221"/>
    </row>
    <row r="7" spans="2:9" s="54" customFormat="1" ht="22.5" customHeight="1" thickTop="1" x14ac:dyDescent="0.25">
      <c r="B7" s="109" t="s">
        <v>34</v>
      </c>
      <c r="C7" s="128"/>
      <c r="D7" s="222" t="s">
        <v>35</v>
      </c>
      <c r="E7" s="223"/>
      <c r="F7" s="110" t="s">
        <v>58</v>
      </c>
      <c r="G7" s="75" t="s">
        <v>117</v>
      </c>
    </row>
    <row r="8" spans="2:9" s="54" customFormat="1" ht="55.5" customHeight="1" x14ac:dyDescent="0.25">
      <c r="B8" s="109" t="s">
        <v>36</v>
      </c>
      <c r="C8" s="128"/>
      <c r="D8" s="224" t="s">
        <v>141</v>
      </c>
      <c r="E8" s="225"/>
      <c r="F8" s="111" t="s">
        <v>37</v>
      </c>
      <c r="G8" s="165" t="s">
        <v>149</v>
      </c>
    </row>
    <row r="10" spans="2:9" ht="21" customHeight="1" thickBot="1" x14ac:dyDescent="0.3">
      <c r="B10" s="226" t="s">
        <v>101</v>
      </c>
      <c r="C10" s="226"/>
      <c r="D10" s="226"/>
      <c r="E10" s="226"/>
      <c r="F10" s="226"/>
      <c r="G10" s="226"/>
      <c r="H10" s="226"/>
      <c r="I10" s="226"/>
    </row>
    <row r="11" spans="2:9" ht="27" thickTop="1" thickBot="1" x14ac:dyDescent="0.3">
      <c r="B11" s="56" t="s">
        <v>47</v>
      </c>
      <c r="C11" s="129" t="s">
        <v>125</v>
      </c>
      <c r="D11" s="106" t="s">
        <v>38</v>
      </c>
      <c r="E11" s="106" t="s">
        <v>110</v>
      </c>
      <c r="F11" s="129" t="s">
        <v>52</v>
      </c>
      <c r="G11" s="106" t="s">
        <v>46</v>
      </c>
      <c r="H11" s="106" t="s">
        <v>39</v>
      </c>
      <c r="I11" s="98" t="s">
        <v>51</v>
      </c>
    </row>
    <row r="12" spans="2:9" s="54" customFormat="1" x14ac:dyDescent="0.25">
      <c r="B12" s="104">
        <v>1</v>
      </c>
      <c r="C12" s="130"/>
      <c r="D12" s="151"/>
      <c r="E12" s="152"/>
      <c r="F12" s="141"/>
      <c r="G12" s="142"/>
      <c r="H12" s="142"/>
      <c r="I12" s="59"/>
    </row>
    <row r="13" spans="2:9" s="54" customFormat="1" x14ac:dyDescent="0.25">
      <c r="B13" s="104">
        <v>2</v>
      </c>
      <c r="C13" s="130"/>
      <c r="D13" s="151"/>
      <c r="E13" s="152"/>
      <c r="F13" s="141"/>
      <c r="G13" s="142"/>
      <c r="H13" s="142"/>
      <c r="I13" s="59"/>
    </row>
    <row r="14" spans="2:9" s="54" customFormat="1" x14ac:dyDescent="0.25">
      <c r="B14" s="104">
        <v>3</v>
      </c>
      <c r="C14" s="130"/>
      <c r="D14" s="151"/>
      <c r="E14" s="152"/>
      <c r="F14" s="141"/>
      <c r="G14" s="142"/>
      <c r="H14" s="142"/>
      <c r="I14" s="59"/>
    </row>
    <row r="15" spans="2:9" s="54" customFormat="1" x14ac:dyDescent="0.25">
      <c r="B15" s="104">
        <v>4</v>
      </c>
      <c r="C15" s="130"/>
      <c r="D15" s="151"/>
      <c r="E15" s="152"/>
      <c r="F15" s="141"/>
      <c r="G15" s="142"/>
      <c r="H15" s="142"/>
      <c r="I15" s="59"/>
    </row>
    <row r="16" spans="2:9" s="54" customFormat="1" x14ac:dyDescent="0.25">
      <c r="B16" s="104">
        <v>5</v>
      </c>
      <c r="C16" s="130"/>
      <c r="D16" s="151"/>
      <c r="E16" s="152"/>
      <c r="F16" s="141"/>
      <c r="G16" s="142"/>
      <c r="H16" s="142"/>
      <c r="I16" s="59"/>
    </row>
    <row r="17" spans="2:9" s="54" customFormat="1" x14ac:dyDescent="0.25">
      <c r="B17" s="104">
        <v>6</v>
      </c>
      <c r="C17" s="130"/>
      <c r="D17" s="151"/>
      <c r="E17" s="152"/>
      <c r="F17" s="141"/>
      <c r="G17" s="142"/>
      <c r="H17" s="142"/>
      <c r="I17" s="59"/>
    </row>
    <row r="18" spans="2:9" s="54" customFormat="1" x14ac:dyDescent="0.25">
      <c r="B18" s="104">
        <v>7</v>
      </c>
      <c r="C18" s="130"/>
      <c r="D18" s="151"/>
      <c r="E18" s="152"/>
      <c r="F18" s="141"/>
      <c r="G18" s="142"/>
      <c r="H18" s="142"/>
      <c r="I18" s="59"/>
    </row>
    <row r="19" spans="2:9" s="54" customFormat="1" x14ac:dyDescent="0.25">
      <c r="B19" s="104">
        <v>8</v>
      </c>
      <c r="C19" s="130"/>
      <c r="D19" s="151"/>
      <c r="E19" s="152"/>
      <c r="F19" s="141"/>
      <c r="G19" s="142"/>
      <c r="H19" s="142"/>
      <c r="I19" s="59"/>
    </row>
    <row r="20" spans="2:9" s="54" customFormat="1" x14ac:dyDescent="0.25">
      <c r="B20" s="104">
        <v>9</v>
      </c>
      <c r="C20" s="130"/>
      <c r="D20" s="151"/>
      <c r="E20" s="152"/>
      <c r="F20" s="141"/>
      <c r="G20" s="142"/>
      <c r="H20" s="142"/>
      <c r="I20" s="59"/>
    </row>
    <row r="21" spans="2:9" s="54" customFormat="1" x14ac:dyDescent="0.25">
      <c r="B21" s="104">
        <v>11</v>
      </c>
      <c r="C21" s="130"/>
      <c r="D21" s="151"/>
      <c r="E21" s="152"/>
      <c r="F21" s="141"/>
      <c r="G21" s="142"/>
      <c r="H21" s="142"/>
      <c r="I21" s="59"/>
    </row>
    <row r="22" spans="2:9" s="54" customFormat="1" x14ac:dyDescent="0.25">
      <c r="B22" s="104">
        <v>12</v>
      </c>
      <c r="C22" s="130"/>
      <c r="D22" s="151"/>
      <c r="E22" s="152"/>
      <c r="F22" s="141"/>
      <c r="G22" s="142"/>
      <c r="H22" s="142"/>
      <c r="I22" s="59"/>
    </row>
    <row r="23" spans="2:9" s="54" customFormat="1" x14ac:dyDescent="0.25">
      <c r="B23" s="104">
        <v>13</v>
      </c>
      <c r="C23" s="130"/>
      <c r="D23" s="151"/>
      <c r="E23" s="152"/>
      <c r="F23" s="141"/>
      <c r="G23" s="142"/>
      <c r="H23" s="142"/>
      <c r="I23" s="59"/>
    </row>
    <row r="24" spans="2:9" x14ac:dyDescent="0.25">
      <c r="B24" s="61"/>
      <c r="C24" s="104"/>
      <c r="E24" s="59"/>
      <c r="F24" s="59"/>
      <c r="G24" s="59"/>
      <c r="H24" s="59"/>
    </row>
    <row r="25" spans="2:9" ht="21" customHeight="1" thickBot="1" x14ac:dyDescent="0.3">
      <c r="B25" s="221" t="s">
        <v>105</v>
      </c>
      <c r="C25" s="221"/>
      <c r="D25" s="221"/>
      <c r="E25" s="221"/>
      <c r="F25" s="221"/>
      <c r="G25" s="221"/>
      <c r="H25" s="221"/>
      <c r="I25" s="221"/>
    </row>
    <row r="26" spans="2:9" ht="27" thickTop="1" thickBot="1" x14ac:dyDescent="0.3">
      <c r="B26" s="56" t="s">
        <v>152</v>
      </c>
      <c r="C26" s="129" t="s">
        <v>103</v>
      </c>
      <c r="D26" s="106" t="s">
        <v>38</v>
      </c>
      <c r="E26" s="106" t="s">
        <v>156</v>
      </c>
      <c r="F26" s="106" t="s">
        <v>46</v>
      </c>
      <c r="G26" s="106" t="s">
        <v>52</v>
      </c>
      <c r="H26" s="106" t="s">
        <v>39</v>
      </c>
      <c r="I26" s="98" t="s">
        <v>51</v>
      </c>
    </row>
    <row r="27" spans="2:9" s="176" customFormat="1" x14ac:dyDescent="0.25">
      <c r="B27" s="184">
        <v>26484</v>
      </c>
      <c r="C27" s="178">
        <v>23456</v>
      </c>
      <c r="D27" s="179" t="s">
        <v>42</v>
      </c>
      <c r="E27" s="181" t="s">
        <v>155</v>
      </c>
      <c r="F27" s="181" t="s">
        <v>50</v>
      </c>
      <c r="G27" s="182">
        <v>41424</v>
      </c>
      <c r="H27" s="183" t="s">
        <v>49</v>
      </c>
      <c r="I27" s="180"/>
    </row>
    <row r="28" spans="2:9" s="176" customFormat="1" x14ac:dyDescent="0.25">
      <c r="B28" s="184">
        <v>26485</v>
      </c>
      <c r="C28" s="178">
        <v>23456</v>
      </c>
      <c r="D28" s="179" t="s">
        <v>43</v>
      </c>
      <c r="E28" s="181" t="s">
        <v>155</v>
      </c>
      <c r="F28" s="181" t="s">
        <v>50</v>
      </c>
      <c r="G28" s="182">
        <v>41431</v>
      </c>
      <c r="H28" s="183" t="s">
        <v>49</v>
      </c>
      <c r="I28" s="180"/>
    </row>
    <row r="29" spans="2:9" s="54" customFormat="1" x14ac:dyDescent="0.25">
      <c r="B29" s="184">
        <v>26481</v>
      </c>
      <c r="C29" s="178">
        <v>23456</v>
      </c>
      <c r="D29" s="179" t="s">
        <v>40</v>
      </c>
      <c r="E29" s="181" t="s">
        <v>160</v>
      </c>
      <c r="F29" s="181" t="s">
        <v>50</v>
      </c>
      <c r="G29" s="182">
        <v>41443</v>
      </c>
      <c r="H29" s="183" t="s">
        <v>49</v>
      </c>
      <c r="I29" s="180"/>
    </row>
    <row r="30" spans="2:9" s="54" customFormat="1" x14ac:dyDescent="0.25">
      <c r="B30" s="184">
        <v>26483</v>
      </c>
      <c r="C30" s="178">
        <v>23456</v>
      </c>
      <c r="D30" s="179" t="s">
        <v>41</v>
      </c>
      <c r="E30" s="181" t="s">
        <v>160</v>
      </c>
      <c r="F30" s="181" t="s">
        <v>50</v>
      </c>
      <c r="G30" s="182">
        <v>41446</v>
      </c>
      <c r="H30" s="183" t="s">
        <v>49</v>
      </c>
      <c r="I30" s="180"/>
    </row>
    <row r="31" spans="2:9" s="177" customFormat="1" x14ac:dyDescent="0.25">
      <c r="B31" s="184">
        <v>26487</v>
      </c>
      <c r="C31" s="178"/>
      <c r="D31" s="179" t="s">
        <v>144</v>
      </c>
      <c r="E31" s="181" t="s">
        <v>160</v>
      </c>
      <c r="F31" s="181" t="s">
        <v>50</v>
      </c>
      <c r="G31" s="182">
        <v>41453</v>
      </c>
      <c r="H31" s="183" t="s">
        <v>49</v>
      </c>
      <c r="I31" s="180"/>
    </row>
    <row r="32" spans="2:9" s="54" customFormat="1" x14ac:dyDescent="0.25">
      <c r="B32" s="184">
        <v>26486</v>
      </c>
      <c r="C32" s="178">
        <v>23456</v>
      </c>
      <c r="D32" s="179" t="s">
        <v>44</v>
      </c>
      <c r="E32" s="181" t="s">
        <v>155</v>
      </c>
      <c r="F32" s="181" t="s">
        <v>50</v>
      </c>
      <c r="G32" s="182">
        <v>41445</v>
      </c>
      <c r="H32" s="183" t="s">
        <v>49</v>
      </c>
      <c r="I32" s="183"/>
    </row>
    <row r="33" spans="2:9" s="177" customFormat="1" x14ac:dyDescent="0.25">
      <c r="B33" s="184">
        <v>27454</v>
      </c>
      <c r="C33" s="178"/>
      <c r="D33" s="179" t="s">
        <v>143</v>
      </c>
      <c r="E33" s="181" t="s">
        <v>160</v>
      </c>
      <c r="F33" s="181" t="s">
        <v>50</v>
      </c>
      <c r="G33" s="182">
        <v>41465</v>
      </c>
      <c r="H33" s="183" t="s">
        <v>49</v>
      </c>
      <c r="I33" s="183"/>
    </row>
    <row r="34" spans="2:9" ht="45" x14ac:dyDescent="0.25">
      <c r="B34" s="184">
        <v>26488</v>
      </c>
      <c r="C34" s="178"/>
      <c r="D34" s="179" t="s">
        <v>142</v>
      </c>
      <c r="E34" s="181" t="s">
        <v>155</v>
      </c>
      <c r="F34" s="181" t="s">
        <v>45</v>
      </c>
      <c r="G34" s="182">
        <v>41467</v>
      </c>
      <c r="H34" s="183" t="s">
        <v>150</v>
      </c>
      <c r="I34" s="183" t="s">
        <v>147</v>
      </c>
    </row>
    <row r="35" spans="2:9" s="176" customFormat="1" ht="18" customHeight="1" x14ac:dyDescent="0.25">
      <c r="B35" s="184">
        <v>26489</v>
      </c>
      <c r="C35" s="178"/>
      <c r="D35" s="179" t="s">
        <v>57</v>
      </c>
      <c r="E35" s="181" t="s">
        <v>155</v>
      </c>
      <c r="F35" s="181" t="s">
        <v>146</v>
      </c>
      <c r="G35" s="182">
        <v>41467</v>
      </c>
      <c r="H35" s="202" t="s">
        <v>164</v>
      </c>
      <c r="I35" s="183" t="s">
        <v>167</v>
      </c>
    </row>
    <row r="36" spans="2:9" s="176" customFormat="1" ht="15.75" thickBot="1" x14ac:dyDescent="0.3">
      <c r="B36" s="184"/>
      <c r="C36" s="178"/>
      <c r="D36" s="181"/>
      <c r="E36" s="181"/>
      <c r="F36" s="185"/>
      <c r="G36" s="182"/>
      <c r="H36" s="183"/>
      <c r="I36" s="183"/>
    </row>
    <row r="37" spans="2:9" s="176" customFormat="1" ht="27" thickTop="1" thickBot="1" x14ac:dyDescent="0.3">
      <c r="B37" s="193" t="s">
        <v>151</v>
      </c>
      <c r="C37" s="194" t="s">
        <v>103</v>
      </c>
      <c r="D37" s="195" t="s">
        <v>153</v>
      </c>
      <c r="E37" s="195" t="s">
        <v>156</v>
      </c>
      <c r="F37" s="195" t="s">
        <v>46</v>
      </c>
      <c r="G37" s="195" t="s">
        <v>52</v>
      </c>
      <c r="H37" s="195" t="s">
        <v>39</v>
      </c>
      <c r="I37" s="196" t="s">
        <v>51</v>
      </c>
    </row>
    <row r="38" spans="2:9" s="176" customFormat="1" ht="33.75" customHeight="1" x14ac:dyDescent="0.25">
      <c r="B38" s="197">
        <v>26865</v>
      </c>
      <c r="C38" s="198">
        <v>23456</v>
      </c>
      <c r="D38" s="199" t="s">
        <v>154</v>
      </c>
      <c r="E38" s="200" t="s">
        <v>155</v>
      </c>
      <c r="F38" s="200" t="s">
        <v>45</v>
      </c>
      <c r="G38" s="201">
        <v>41492</v>
      </c>
      <c r="H38" s="202" t="s">
        <v>49</v>
      </c>
      <c r="I38" s="203"/>
    </row>
    <row r="39" spans="2:9" s="176" customFormat="1" ht="30" x14ac:dyDescent="0.25">
      <c r="B39" s="197">
        <v>26748</v>
      </c>
      <c r="C39" s="178"/>
      <c r="D39" s="205" t="s">
        <v>157</v>
      </c>
      <c r="E39" s="204" t="s">
        <v>158</v>
      </c>
      <c r="F39" s="204" t="s">
        <v>146</v>
      </c>
      <c r="G39" s="206">
        <v>41491</v>
      </c>
      <c r="H39" s="206" t="s">
        <v>164</v>
      </c>
      <c r="I39" s="204" t="s">
        <v>161</v>
      </c>
    </row>
    <row r="40" spans="2:9" s="176" customFormat="1" ht="45" x14ac:dyDescent="0.25">
      <c r="B40" s="197">
        <v>28842</v>
      </c>
      <c r="C40" s="178"/>
      <c r="D40" s="205" t="s">
        <v>159</v>
      </c>
      <c r="E40" s="200" t="s">
        <v>158</v>
      </c>
      <c r="F40" s="200" t="s">
        <v>146</v>
      </c>
      <c r="G40" s="207">
        <v>41493</v>
      </c>
      <c r="H40" s="202" t="s">
        <v>164</v>
      </c>
      <c r="I40" s="200" t="s">
        <v>168</v>
      </c>
    </row>
    <row r="41" spans="2:9" s="176" customFormat="1" ht="45" x14ac:dyDescent="0.25">
      <c r="B41" s="197">
        <v>26716</v>
      </c>
      <c r="C41" s="178"/>
      <c r="D41" s="205" t="s">
        <v>162</v>
      </c>
      <c r="E41" s="204" t="s">
        <v>155</v>
      </c>
      <c r="F41" s="204" t="s">
        <v>45</v>
      </c>
      <c r="G41" s="206">
        <v>41493</v>
      </c>
      <c r="H41" s="204" t="s">
        <v>48</v>
      </c>
      <c r="I41" s="204"/>
    </row>
    <row r="42" spans="2:9" s="176" customFormat="1" ht="30" x14ac:dyDescent="0.25">
      <c r="B42" s="197">
        <v>28312</v>
      </c>
      <c r="C42" s="178"/>
      <c r="D42" s="205" t="s">
        <v>163</v>
      </c>
      <c r="E42" s="200" t="s">
        <v>155</v>
      </c>
      <c r="F42" s="200" t="s">
        <v>45</v>
      </c>
      <c r="G42" s="208">
        <v>41473</v>
      </c>
      <c r="H42" s="200" t="s">
        <v>164</v>
      </c>
      <c r="I42" s="200" t="s">
        <v>165</v>
      </c>
    </row>
    <row r="43" spans="2:9" s="176" customFormat="1" ht="30" x14ac:dyDescent="0.25">
      <c r="B43" s="197">
        <v>28885</v>
      </c>
      <c r="C43" s="178"/>
      <c r="D43" s="205" t="s">
        <v>166</v>
      </c>
      <c r="E43" s="204" t="s">
        <v>160</v>
      </c>
      <c r="F43" s="204" t="s">
        <v>45</v>
      </c>
      <c r="G43" s="206">
        <v>41492</v>
      </c>
      <c r="H43" s="204" t="s">
        <v>48</v>
      </c>
      <c r="I43" s="204"/>
    </row>
    <row r="44" spans="2:9" s="176" customFormat="1" x14ac:dyDescent="0.25">
      <c r="B44" s="184"/>
      <c r="C44" s="178"/>
      <c r="D44" s="181"/>
      <c r="E44" s="59"/>
      <c r="F44" s="185"/>
      <c r="G44" s="183"/>
      <c r="H44" s="183"/>
      <c r="I44" s="183"/>
    </row>
    <row r="45" spans="2:9" s="177" customFormat="1" x14ac:dyDescent="0.25">
      <c r="B45" s="61"/>
      <c r="C45" s="104"/>
      <c r="D45" s="176"/>
      <c r="E45" s="59"/>
      <c r="F45" s="59"/>
      <c r="G45" s="59"/>
      <c r="H45" s="59"/>
      <c r="I45" s="176"/>
    </row>
    <row r="46" spans="2:9" s="54" customFormat="1" ht="21.75" thickBot="1" x14ac:dyDescent="0.3">
      <c r="B46" s="221" t="s">
        <v>53</v>
      </c>
      <c r="C46" s="221"/>
      <c r="D46" s="221"/>
      <c r="E46" s="221"/>
      <c r="F46" s="221"/>
      <c r="G46" s="221"/>
      <c r="H46" s="221"/>
      <c r="I46" s="221"/>
    </row>
    <row r="47" spans="2:9" s="54" customFormat="1" ht="27" thickTop="1" thickBot="1" x14ac:dyDescent="0.3">
      <c r="B47" s="62" t="s">
        <v>47</v>
      </c>
      <c r="C47" s="129" t="s">
        <v>103</v>
      </c>
      <c r="D47" s="58" t="s">
        <v>54</v>
      </c>
      <c r="E47" s="58" t="s">
        <v>104</v>
      </c>
      <c r="F47" s="57" t="s">
        <v>100</v>
      </c>
      <c r="G47" s="58" t="s">
        <v>107</v>
      </c>
      <c r="H47" s="58" t="s">
        <v>39</v>
      </c>
      <c r="I47" s="58" t="s">
        <v>51</v>
      </c>
    </row>
    <row r="48" spans="2:9" x14ac:dyDescent="0.25">
      <c r="B48" s="116">
        <v>1</v>
      </c>
      <c r="C48" s="130"/>
      <c r="D48" s="155"/>
      <c r="E48" s="127"/>
      <c r="F48" s="161"/>
      <c r="G48" s="173"/>
      <c r="H48" s="174"/>
      <c r="I48" s="175"/>
    </row>
    <row r="49" spans="2:9" x14ac:dyDescent="0.25">
      <c r="B49" s="116">
        <v>2</v>
      </c>
      <c r="C49" s="130"/>
      <c r="D49" s="120"/>
      <c r="E49" s="127"/>
      <c r="F49" s="113"/>
      <c r="G49" s="121"/>
      <c r="H49" s="122"/>
      <c r="I49" s="120"/>
    </row>
    <row r="50" spans="2:9" x14ac:dyDescent="0.25">
      <c r="B50" s="116">
        <v>3</v>
      </c>
      <c r="C50" s="130"/>
      <c r="D50" s="123"/>
      <c r="E50" s="127"/>
      <c r="F50" s="115"/>
      <c r="G50" s="124"/>
      <c r="H50" s="125"/>
      <c r="I50" s="120"/>
    </row>
    <row r="51" spans="2:9" x14ac:dyDescent="0.25">
      <c r="B51" s="168" t="s">
        <v>170</v>
      </c>
      <c r="C51" s="131"/>
      <c r="D51" s="169"/>
      <c r="E51" s="168" t="s">
        <v>55</v>
      </c>
      <c r="F51" s="168"/>
      <c r="G51" s="170">
        <f>SUBTOTAL(109,Table5814[Change Description])</f>
        <v>0</v>
      </c>
      <c r="H51" s="171"/>
      <c r="I51" s="172"/>
    </row>
    <row r="52" spans="2:9" s="54" customFormat="1" x14ac:dyDescent="0.25">
      <c r="B52" s="53"/>
      <c r="C52" s="53"/>
      <c r="D52"/>
      <c r="E52"/>
      <c r="F52"/>
      <c r="G52"/>
      <c r="H52"/>
      <c r="I52"/>
    </row>
    <row r="53" spans="2:9" ht="21.75" thickBot="1" x14ac:dyDescent="0.3">
      <c r="B53" s="226" t="s">
        <v>56</v>
      </c>
      <c r="C53" s="226"/>
      <c r="D53" s="226"/>
      <c r="E53" s="226"/>
      <c r="F53" s="226"/>
      <c r="G53" s="226"/>
      <c r="H53" s="226"/>
      <c r="I53" s="226"/>
    </row>
    <row r="54" spans="2:9" ht="21" customHeight="1" thickTop="1" x14ac:dyDescent="0.25">
      <c r="B54" s="63" t="s">
        <v>47</v>
      </c>
      <c r="C54" s="227" t="s">
        <v>38</v>
      </c>
      <c r="D54" s="228"/>
      <c r="E54" s="64" t="s">
        <v>56</v>
      </c>
      <c r="F54" s="65"/>
      <c r="G54" s="65"/>
      <c r="H54" s="65"/>
      <c r="I54" s="65"/>
    </row>
    <row r="55" spans="2:9" s="54" customFormat="1" ht="15.75" customHeight="1" x14ac:dyDescent="0.25">
      <c r="B55" s="105">
        <v>1</v>
      </c>
      <c r="C55" s="167" t="s">
        <v>57</v>
      </c>
      <c r="D55" s="167"/>
      <c r="E55" s="215"/>
      <c r="F55" s="216"/>
      <c r="G55" s="216"/>
      <c r="H55" s="216"/>
      <c r="I55" s="216"/>
    </row>
    <row r="56" spans="2:9" s="54" customFormat="1" x14ac:dyDescent="0.25">
      <c r="B56" s="105">
        <v>2</v>
      </c>
      <c r="C56" s="167" t="s">
        <v>119</v>
      </c>
      <c r="D56" s="167"/>
      <c r="E56" s="229"/>
      <c r="F56" s="230"/>
      <c r="G56" s="230"/>
      <c r="H56" s="230"/>
      <c r="I56" s="230"/>
    </row>
    <row r="57" spans="2:9" s="54" customFormat="1" x14ac:dyDescent="0.25">
      <c r="B57" s="53"/>
      <c r="C57" s="53"/>
      <c r="D57"/>
      <c r="E57"/>
      <c r="F57"/>
      <c r="G57"/>
      <c r="H57"/>
      <c r="I57"/>
    </row>
    <row r="58" spans="2:9" s="54" customFormat="1" ht="21.75" thickBot="1" x14ac:dyDescent="0.3">
      <c r="B58" s="226" t="s">
        <v>60</v>
      </c>
      <c r="C58" s="226"/>
      <c r="D58" s="226"/>
      <c r="E58" s="226"/>
      <c r="F58" s="226"/>
      <c r="G58" s="226"/>
      <c r="H58" s="226"/>
      <c r="I58" s="226"/>
    </row>
    <row r="59" spans="2:9" s="54" customFormat="1" ht="26.25" thickTop="1" x14ac:dyDescent="0.25">
      <c r="B59" s="63" t="s">
        <v>47</v>
      </c>
      <c r="C59" s="232" t="s">
        <v>61</v>
      </c>
      <c r="D59" s="233"/>
      <c r="E59" s="136" t="s">
        <v>63</v>
      </c>
      <c r="F59" s="136" t="s">
        <v>66</v>
      </c>
      <c r="G59" s="136" t="s">
        <v>64</v>
      </c>
      <c r="H59" s="136" t="s">
        <v>65</v>
      </c>
      <c r="I59" s="136" t="s">
        <v>102</v>
      </c>
    </row>
    <row r="60" spans="2:9" s="54" customFormat="1" x14ac:dyDescent="0.25">
      <c r="B60" s="105">
        <v>1</v>
      </c>
      <c r="C60" s="234"/>
      <c r="D60" s="235"/>
      <c r="E60" s="145"/>
      <c r="F60" s="145"/>
      <c r="G60" s="145"/>
      <c r="H60" s="139"/>
      <c r="I60" s="138"/>
    </row>
    <row r="61" spans="2:9" x14ac:dyDescent="0.25">
      <c r="B61" s="105">
        <v>3</v>
      </c>
      <c r="C61" s="234"/>
      <c r="D61" s="235"/>
      <c r="E61" s="145"/>
      <c r="F61" s="145"/>
      <c r="G61" s="145"/>
      <c r="H61" s="139"/>
      <c r="I61" s="138"/>
    </row>
    <row r="62" spans="2:9" x14ac:dyDescent="0.25">
      <c r="B62" s="105">
        <v>4</v>
      </c>
      <c r="C62" s="234"/>
      <c r="D62" s="235"/>
      <c r="E62" s="146"/>
      <c r="F62" s="146"/>
      <c r="G62" s="146"/>
      <c r="H62" s="100"/>
      <c r="I62" s="102"/>
    </row>
    <row r="63" spans="2:9" x14ac:dyDescent="0.25">
      <c r="B63" s="105">
        <v>5</v>
      </c>
      <c r="C63" s="234"/>
      <c r="D63" s="235"/>
      <c r="E63" s="145"/>
      <c r="F63" s="145"/>
      <c r="G63" s="145"/>
      <c r="H63" s="139"/>
      <c r="I63" s="138"/>
    </row>
    <row r="64" spans="2:9" s="54" customFormat="1" x14ac:dyDescent="0.25">
      <c r="B64" s="105">
        <v>6</v>
      </c>
      <c r="C64" s="234"/>
      <c r="D64" s="235"/>
      <c r="E64" s="146"/>
      <c r="F64" s="146"/>
      <c r="G64" s="146"/>
      <c r="H64" s="100"/>
      <c r="I64" s="102"/>
    </row>
    <row r="65" spans="2:9" s="54" customFormat="1" x14ac:dyDescent="0.25">
      <c r="B65" s="105">
        <v>7</v>
      </c>
      <c r="C65" s="234"/>
      <c r="D65" s="235"/>
      <c r="E65" s="148"/>
      <c r="F65" s="145"/>
      <c r="G65" s="145"/>
      <c r="H65" s="139"/>
      <c r="I65" s="138"/>
    </row>
    <row r="66" spans="2:9" s="54" customFormat="1" x14ac:dyDescent="0.25">
      <c r="B66" s="105">
        <v>8</v>
      </c>
      <c r="C66" s="234"/>
      <c r="D66" s="235"/>
      <c r="E66" s="145"/>
      <c r="F66" s="145"/>
      <c r="G66" s="145"/>
      <c r="H66" s="139"/>
      <c r="I66" s="138"/>
    </row>
    <row r="67" spans="2:9" s="214" customFormat="1" x14ac:dyDescent="0.25">
      <c r="B67" s="209"/>
      <c r="C67" s="210"/>
      <c r="D67" s="210"/>
      <c r="E67" s="211"/>
      <c r="F67" s="211"/>
      <c r="G67" s="211"/>
      <c r="H67" s="212"/>
      <c r="I67" s="213"/>
    </row>
    <row r="68" spans="2:9" s="54" customFormat="1" ht="21.75" thickBot="1" x14ac:dyDescent="0.3">
      <c r="B68" s="226" t="s">
        <v>108</v>
      </c>
      <c r="C68" s="226"/>
      <c r="D68" s="226"/>
      <c r="E68" s="226"/>
      <c r="F68" s="226"/>
      <c r="G68" s="226"/>
      <c r="H68" s="226"/>
      <c r="I68"/>
    </row>
    <row r="69" spans="2:9" s="54" customFormat="1" ht="15.75" thickTop="1" x14ac:dyDescent="0.25">
      <c r="B69" s="63" t="s">
        <v>47</v>
      </c>
      <c r="C69" s="132" t="s">
        <v>67</v>
      </c>
      <c r="D69" s="65"/>
      <c r="E69" s="65"/>
      <c r="F69" s="65"/>
      <c r="G69" s="65"/>
      <c r="H69" s="65"/>
    </row>
    <row r="70" spans="2:9" s="54" customFormat="1" x14ac:dyDescent="0.25">
      <c r="B70" s="105">
        <v>1</v>
      </c>
      <c r="C70" s="231" t="s">
        <v>171</v>
      </c>
      <c r="D70" s="216"/>
      <c r="E70" s="216"/>
      <c r="F70" s="216"/>
      <c r="G70" s="216"/>
      <c r="H70" s="216"/>
    </row>
    <row r="71" spans="2:9" x14ac:dyDescent="0.25">
      <c r="B71" s="105">
        <f>B70+1</f>
        <v>2</v>
      </c>
      <c r="C71" s="231" t="s">
        <v>169</v>
      </c>
      <c r="D71" s="216"/>
      <c r="E71" s="216"/>
      <c r="F71" s="216"/>
      <c r="G71" s="216"/>
      <c r="H71" s="216"/>
      <c r="I71" s="54"/>
    </row>
    <row r="72" spans="2:9" ht="21" customHeight="1" x14ac:dyDescent="0.25">
      <c r="B72" s="105">
        <f t="shared" ref="B72:B74" si="0">B71+1</f>
        <v>3</v>
      </c>
      <c r="C72" s="229"/>
      <c r="D72" s="230"/>
      <c r="E72" s="230"/>
      <c r="F72" s="230"/>
      <c r="G72" s="230"/>
      <c r="H72" s="230"/>
      <c r="I72" s="54"/>
    </row>
    <row r="73" spans="2:9" s="54" customFormat="1" x14ac:dyDescent="0.25">
      <c r="B73" s="105">
        <f t="shared" si="0"/>
        <v>4</v>
      </c>
      <c r="C73" s="236"/>
      <c r="D73" s="237"/>
      <c r="E73" s="237"/>
      <c r="F73" s="237"/>
      <c r="G73" s="237"/>
      <c r="H73" s="237"/>
    </row>
    <row r="74" spans="2:9" s="54" customFormat="1" ht="15" customHeight="1" x14ac:dyDescent="0.25">
      <c r="B74" s="105">
        <f t="shared" si="0"/>
        <v>5</v>
      </c>
      <c r="C74" s="229"/>
      <c r="D74" s="230"/>
      <c r="E74" s="230"/>
      <c r="F74" s="230"/>
      <c r="G74" s="230"/>
      <c r="H74" s="230"/>
    </row>
    <row r="75" spans="2:9" s="54" customFormat="1" x14ac:dyDescent="0.25">
      <c r="B75" s="53"/>
      <c r="C75" s="53"/>
      <c r="D75"/>
      <c r="E75"/>
      <c r="F75"/>
      <c r="G75"/>
      <c r="H75"/>
      <c r="I75"/>
    </row>
    <row r="76" spans="2:9" s="54" customFormat="1" ht="21.75" thickBot="1" x14ac:dyDescent="0.3">
      <c r="B76" s="226" t="s">
        <v>109</v>
      </c>
      <c r="C76" s="226"/>
      <c r="D76" s="226"/>
      <c r="E76" s="226"/>
      <c r="F76" s="226"/>
      <c r="G76" s="226"/>
      <c r="H76" s="226"/>
      <c r="I76"/>
    </row>
    <row r="77" spans="2:9" s="54" customFormat="1" ht="15.75" thickTop="1" x14ac:dyDescent="0.25">
      <c r="B77" s="63" t="s">
        <v>47</v>
      </c>
      <c r="C77" s="132" t="s">
        <v>67</v>
      </c>
      <c r="D77" s="65"/>
      <c r="E77" s="65"/>
      <c r="F77" s="65"/>
      <c r="G77" s="65"/>
      <c r="H77" s="65"/>
    </row>
    <row r="78" spans="2:9" s="54" customFormat="1" x14ac:dyDescent="0.25">
      <c r="B78" s="105">
        <v>1</v>
      </c>
      <c r="C78" s="231" t="s">
        <v>171</v>
      </c>
      <c r="D78" s="216"/>
      <c r="E78" s="216"/>
      <c r="F78" s="216"/>
      <c r="G78" s="216"/>
      <c r="H78" s="216"/>
    </row>
    <row r="79" spans="2:9" s="54" customFormat="1" x14ac:dyDescent="0.25">
      <c r="B79" s="105">
        <v>2</v>
      </c>
      <c r="C79" s="231" t="s">
        <v>169</v>
      </c>
      <c r="D79" s="216"/>
      <c r="E79" s="216"/>
      <c r="F79" s="216"/>
      <c r="G79" s="216"/>
      <c r="H79" s="216"/>
    </row>
    <row r="80" spans="2:9" x14ac:dyDescent="0.25">
      <c r="B80" s="105">
        <v>3</v>
      </c>
      <c r="C80" s="236"/>
      <c r="D80" s="237"/>
      <c r="E80" s="237"/>
      <c r="F80" s="237"/>
      <c r="G80" s="237"/>
      <c r="H80" s="237"/>
      <c r="I80" s="54"/>
    </row>
    <row r="81" spans="2:9" x14ac:dyDescent="0.25">
      <c r="B81" s="60">
        <v>4</v>
      </c>
      <c r="C81" s="229"/>
      <c r="D81" s="230"/>
      <c r="E81" s="230"/>
      <c r="F81" s="230"/>
      <c r="G81" s="230"/>
      <c r="H81" s="230"/>
      <c r="I81" s="54"/>
    </row>
    <row r="82" spans="2:9" x14ac:dyDescent="0.25">
      <c r="B82" s="105">
        <v>5</v>
      </c>
      <c r="C82" s="236"/>
      <c r="D82" s="237"/>
      <c r="E82" s="237"/>
      <c r="F82" s="237"/>
      <c r="G82" s="237"/>
      <c r="H82" s="237"/>
      <c r="I82" s="54"/>
    </row>
    <row r="83" spans="2:9" x14ac:dyDescent="0.25">
      <c r="B83" s="60">
        <v>6</v>
      </c>
      <c r="C83" s="229"/>
      <c r="D83" s="230"/>
      <c r="E83" s="230"/>
      <c r="F83" s="230"/>
      <c r="G83" s="230"/>
      <c r="H83" s="230"/>
      <c r="I83" s="54"/>
    </row>
    <row r="86" spans="2:9" x14ac:dyDescent="0.25">
      <c r="B86" s="105">
        <v>3</v>
      </c>
      <c r="C86" s="236"/>
      <c r="D86" s="237"/>
      <c r="E86" s="237"/>
      <c r="F86" s="237"/>
      <c r="G86" s="237"/>
      <c r="H86" s="237"/>
    </row>
    <row r="87" spans="2:9" x14ac:dyDescent="0.25">
      <c r="B87" s="60">
        <v>4</v>
      </c>
      <c r="C87" s="229"/>
      <c r="D87" s="230"/>
      <c r="E87" s="230"/>
      <c r="F87" s="230"/>
      <c r="G87" s="230"/>
      <c r="H87" s="230"/>
    </row>
    <row r="88" spans="2:9" x14ac:dyDescent="0.25">
      <c r="B88" s="105">
        <v>5</v>
      </c>
      <c r="C88" s="236"/>
      <c r="D88" s="237"/>
      <c r="E88" s="237"/>
      <c r="F88" s="237"/>
      <c r="G88" s="237"/>
      <c r="H88" s="237"/>
    </row>
    <row r="89" spans="2:9" x14ac:dyDescent="0.25">
      <c r="B89" s="60">
        <v>6</v>
      </c>
      <c r="C89" s="229"/>
      <c r="D89" s="230"/>
      <c r="E89" s="230"/>
      <c r="F89" s="230"/>
      <c r="G89" s="230"/>
      <c r="H89" s="230"/>
    </row>
  </sheetData>
  <mergeCells count="38">
    <mergeCell ref="C86:H86"/>
    <mergeCell ref="C87:H87"/>
    <mergeCell ref="C88:H88"/>
    <mergeCell ref="C89:H89"/>
    <mergeCell ref="C80:H80"/>
    <mergeCell ref="C81:H81"/>
    <mergeCell ref="C82:H82"/>
    <mergeCell ref="C83:H83"/>
    <mergeCell ref="C72:H72"/>
    <mergeCell ref="C73:H73"/>
    <mergeCell ref="C74:H74"/>
    <mergeCell ref="B76:H76"/>
    <mergeCell ref="C78:H78"/>
    <mergeCell ref="C79:H79"/>
    <mergeCell ref="E56:I56"/>
    <mergeCell ref="C71:H71"/>
    <mergeCell ref="B58:I58"/>
    <mergeCell ref="C59:D59"/>
    <mergeCell ref="C60:D60"/>
    <mergeCell ref="C61:D61"/>
    <mergeCell ref="C62:D62"/>
    <mergeCell ref="C63:D63"/>
    <mergeCell ref="C64:D64"/>
    <mergeCell ref="B68:H68"/>
    <mergeCell ref="C70:H70"/>
    <mergeCell ref="C65:D65"/>
    <mergeCell ref="C66:D66"/>
    <mergeCell ref="E55:I55"/>
    <mergeCell ref="B2:G2"/>
    <mergeCell ref="B4:G4"/>
    <mergeCell ref="B6:G6"/>
    <mergeCell ref="D7:E7"/>
    <mergeCell ref="D8:E8"/>
    <mergeCell ref="B10:I10"/>
    <mergeCell ref="B25:I25"/>
    <mergeCell ref="B46:I46"/>
    <mergeCell ref="B53:I53"/>
    <mergeCell ref="C54:D54"/>
  </mergeCells>
  <dataValidations disablePrompts="1" count="6">
    <dataValidation type="list" allowBlank="1" showInputMessage="1" showErrorMessage="1" sqref="F24 H23 H49:H50 F45 H43:H44 H27:H34 H36">
      <formula1>"Not yet Started,Completed, Working/ In Progress, Estimating, Onhold,Approval Required,Need More Information"</formula1>
    </dataValidation>
    <dataValidation type="list" allowBlank="1" showInputMessage="1" showErrorMessage="1" sqref="E12:E23 F48:F50 E36">
      <formula1>"VizMax,CoreMax,DataMax,VizMax &amp; CoreMax,CoreMax &amp; DataMax,VizMax &amp; DataMax,VizMax &amp; CoreMax &amp; DataMax,Documentation"</formula1>
    </dataValidation>
    <dataValidation type="list" allowBlank="1" showInputMessage="1" showErrorMessage="1" sqref="E24 F38:F44 F27:F36 E45">
      <formula1>"Planning,Development,Review,Integration,Alpha Testing, Beta Testing, Commercial"</formula1>
    </dataValidation>
    <dataValidation type="list" allowBlank="1" showInputMessage="1" showErrorMessage="1" sqref="G12:G23 H48">
      <formula1>"Not yet Started,Completed, Working/ In Progress, Estimating, Onhold"</formula1>
    </dataValidation>
    <dataValidation type="list" allowBlank="1" showInputMessage="1" showErrorMessage="1" sqref="E38:E44 E27:E35">
      <formula1>"Sadaf Mufti, Rehan bin Khalid, Bushra Naz"</formula1>
    </dataValidation>
    <dataValidation type="list" allowBlank="1" showInputMessage="1" showErrorMessage="1" sqref="H38:H42 H35">
      <formula1>"Not yet Started,Completed, Working/ In Progress, Estimating, Onhold,Approval Required,Dependent,Need More Information"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13" zoomScale="95" zoomScaleNormal="95" workbookViewId="0">
      <selection activeCell="H8" sqref="H8"/>
    </sheetView>
  </sheetViews>
  <sheetFormatPr defaultRowHeight="15" x14ac:dyDescent="0.25"/>
  <cols>
    <col min="1" max="1" width="3.7109375" customWidth="1"/>
    <col min="2" max="2" width="16.42578125" style="53" customWidth="1"/>
    <col min="3" max="3" width="0.7109375" style="53" hidden="1" customWidth="1"/>
    <col min="4" max="4" width="40.140625" customWidth="1"/>
    <col min="5" max="5" width="30.28515625" customWidth="1"/>
    <col min="6" max="6" width="21.7109375" customWidth="1"/>
    <col min="7" max="7" width="26.85546875" customWidth="1"/>
    <col min="8" max="8" width="23.85546875" customWidth="1"/>
    <col min="9" max="9" width="40.85546875" customWidth="1"/>
  </cols>
  <sheetData>
    <row r="1" spans="2:9" ht="15.75" thickBot="1" x14ac:dyDescent="0.3"/>
    <row r="2" spans="2:9" ht="57" customHeight="1" thickBot="1" x14ac:dyDescent="0.3">
      <c r="B2" s="217" t="s">
        <v>62</v>
      </c>
      <c r="C2" s="218"/>
      <c r="D2" s="218"/>
      <c r="E2" s="218"/>
      <c r="F2" s="218"/>
      <c r="G2" s="219"/>
    </row>
    <row r="4" spans="2:9" ht="52.5" customHeight="1" x14ac:dyDescent="0.25">
      <c r="B4" s="220" t="s">
        <v>0</v>
      </c>
      <c r="C4" s="220"/>
      <c r="D4" s="220"/>
      <c r="E4" s="220"/>
      <c r="F4" s="220"/>
      <c r="G4" s="220"/>
    </row>
    <row r="6" spans="2:9" ht="21.75" thickBot="1" x14ac:dyDescent="0.3">
      <c r="B6" s="221" t="s">
        <v>33</v>
      </c>
      <c r="C6" s="221"/>
      <c r="D6" s="221"/>
      <c r="E6" s="221"/>
      <c r="F6" s="221"/>
      <c r="G6" s="221"/>
    </row>
    <row r="7" spans="2:9" s="54" customFormat="1" ht="22.5" customHeight="1" thickTop="1" x14ac:dyDescent="0.25">
      <c r="B7" s="109" t="s">
        <v>34</v>
      </c>
      <c r="C7" s="128"/>
      <c r="D7" s="222" t="s">
        <v>35</v>
      </c>
      <c r="E7" s="223"/>
      <c r="F7" s="110" t="s">
        <v>58</v>
      </c>
      <c r="G7" s="75" t="s">
        <v>118</v>
      </c>
    </row>
    <row r="8" spans="2:9" s="54" customFormat="1" ht="55.5" customHeight="1" x14ac:dyDescent="0.25">
      <c r="B8" s="109" t="s">
        <v>36</v>
      </c>
      <c r="C8" s="128"/>
      <c r="D8" s="224" t="s">
        <v>148</v>
      </c>
      <c r="E8" s="225"/>
      <c r="F8" s="111" t="s">
        <v>37</v>
      </c>
      <c r="G8" s="165" t="s">
        <v>149</v>
      </c>
    </row>
    <row r="10" spans="2:9" ht="21" customHeight="1" thickBot="1" x14ac:dyDescent="0.3">
      <c r="B10" s="226" t="s">
        <v>101</v>
      </c>
      <c r="C10" s="226"/>
      <c r="D10" s="226"/>
      <c r="E10" s="226"/>
      <c r="F10" s="226"/>
      <c r="G10" s="226"/>
      <c r="H10" s="226"/>
      <c r="I10" s="226"/>
    </row>
    <row r="11" spans="2:9" ht="16.5" thickTop="1" thickBot="1" x14ac:dyDescent="0.3">
      <c r="B11" s="56" t="s">
        <v>47</v>
      </c>
      <c r="C11" s="129" t="s">
        <v>125</v>
      </c>
      <c r="D11" s="106" t="s">
        <v>38</v>
      </c>
      <c r="E11" s="106" t="s">
        <v>110</v>
      </c>
      <c r="F11" s="106" t="s">
        <v>46</v>
      </c>
      <c r="G11" s="106" t="s">
        <v>52</v>
      </c>
      <c r="H11" s="106" t="s">
        <v>39</v>
      </c>
      <c r="I11" s="98" t="s">
        <v>51</v>
      </c>
    </row>
    <row r="12" spans="2:9" s="54" customFormat="1" ht="19.5" customHeight="1" x14ac:dyDescent="0.25">
      <c r="B12" s="61">
        <v>1</v>
      </c>
      <c r="C12" s="151" t="s">
        <v>121</v>
      </c>
      <c r="D12" s="151"/>
      <c r="E12" s="152"/>
      <c r="F12" s="107"/>
      <c r="G12" s="108"/>
      <c r="H12" s="76"/>
      <c r="I12" s="59"/>
    </row>
    <row r="13" spans="2:9" s="54" customFormat="1" ht="19.5" customHeight="1" x14ac:dyDescent="0.25">
      <c r="B13" s="61">
        <v>2</v>
      </c>
      <c r="C13" s="151" t="s">
        <v>122</v>
      </c>
      <c r="D13" s="151"/>
      <c r="E13" s="152"/>
      <c r="F13" s="107"/>
      <c r="G13" s="108"/>
      <c r="H13" s="76"/>
      <c r="I13" s="59"/>
    </row>
    <row r="14" spans="2:9" s="54" customFormat="1" ht="19.5" customHeight="1" x14ac:dyDescent="0.25">
      <c r="B14" s="61">
        <v>3</v>
      </c>
      <c r="C14" s="151" t="s">
        <v>123</v>
      </c>
      <c r="D14" s="151"/>
      <c r="E14" s="152"/>
      <c r="F14" s="107"/>
      <c r="G14" s="108"/>
      <c r="H14" s="76"/>
      <c r="I14" s="59"/>
    </row>
    <row r="15" spans="2:9" s="54" customFormat="1" ht="19.5" customHeight="1" x14ac:dyDescent="0.25">
      <c r="B15" s="61">
        <v>4</v>
      </c>
      <c r="C15" s="151" t="s">
        <v>124</v>
      </c>
      <c r="D15" s="151"/>
      <c r="E15" s="152"/>
      <c r="F15" s="107"/>
      <c r="G15" s="108"/>
      <c r="H15" s="76"/>
      <c r="I15" s="59"/>
    </row>
    <row r="16" spans="2:9" s="54" customFormat="1" ht="19.5" customHeight="1" x14ac:dyDescent="0.25">
      <c r="B16" s="104"/>
      <c r="C16" s="130"/>
      <c r="D16" s="66"/>
      <c r="E16" s="107"/>
      <c r="F16" s="107"/>
      <c r="G16" s="108"/>
      <c r="H16" s="76"/>
      <c r="I16" s="59"/>
    </row>
    <row r="17" spans="2:9" s="54" customFormat="1" ht="19.5" customHeight="1" x14ac:dyDescent="0.25">
      <c r="B17" s="104"/>
      <c r="C17" s="130"/>
      <c r="D17" s="66"/>
      <c r="E17" s="107"/>
      <c r="F17" s="107"/>
      <c r="G17" s="108"/>
      <c r="H17" s="76"/>
      <c r="I17" s="59"/>
    </row>
    <row r="18" spans="2:9" x14ac:dyDescent="0.25">
      <c r="B18" s="61"/>
      <c r="C18" s="104"/>
      <c r="E18" s="59"/>
      <c r="F18" s="59"/>
      <c r="G18" s="59"/>
      <c r="H18" s="59"/>
    </row>
    <row r="19" spans="2:9" ht="21" customHeight="1" thickBot="1" x14ac:dyDescent="0.3">
      <c r="B19" s="221" t="s">
        <v>105</v>
      </c>
      <c r="C19" s="221"/>
      <c r="D19" s="221"/>
      <c r="E19" s="221"/>
      <c r="F19" s="221"/>
      <c r="G19" s="221"/>
      <c r="H19" s="221"/>
      <c r="I19" s="221"/>
    </row>
    <row r="20" spans="2:9" ht="27" customHeight="1" thickTop="1" thickBot="1" x14ac:dyDescent="0.3">
      <c r="B20" s="56" t="s">
        <v>47</v>
      </c>
      <c r="C20" s="129" t="s">
        <v>103</v>
      </c>
      <c r="D20" s="106" t="s">
        <v>38</v>
      </c>
      <c r="E20" s="106" t="s">
        <v>100</v>
      </c>
      <c r="F20" s="106" t="s">
        <v>46</v>
      </c>
      <c r="G20" s="106" t="s">
        <v>52</v>
      </c>
      <c r="H20" s="106" t="s">
        <v>39</v>
      </c>
      <c r="I20" s="98" t="s">
        <v>51</v>
      </c>
    </row>
    <row r="21" spans="2:9" s="54" customFormat="1" ht="19.5" customHeight="1" x14ac:dyDescent="0.25">
      <c r="B21" s="104">
        <v>1</v>
      </c>
      <c r="C21" s="130">
        <v>23456</v>
      </c>
      <c r="D21" s="186" t="s">
        <v>121</v>
      </c>
      <c r="E21" s="187" t="s">
        <v>106</v>
      </c>
      <c r="F21" s="187" t="s">
        <v>145</v>
      </c>
      <c r="G21" s="188" t="s">
        <v>120</v>
      </c>
      <c r="H21" s="142"/>
      <c r="I21" s="59"/>
    </row>
    <row r="22" spans="2:9" s="54" customFormat="1" ht="19.5" customHeight="1" x14ac:dyDescent="0.25">
      <c r="B22" s="104">
        <v>2</v>
      </c>
      <c r="C22" s="130">
        <v>23456</v>
      </c>
      <c r="D22" s="186" t="s">
        <v>122</v>
      </c>
      <c r="E22" s="187" t="s">
        <v>106</v>
      </c>
      <c r="F22" s="187" t="s">
        <v>145</v>
      </c>
      <c r="G22" s="188" t="s">
        <v>120</v>
      </c>
      <c r="H22" s="142"/>
      <c r="I22" s="59"/>
    </row>
    <row r="23" spans="2:9" s="54" customFormat="1" ht="19.5" customHeight="1" x14ac:dyDescent="0.25">
      <c r="B23" s="104">
        <v>3</v>
      </c>
      <c r="C23" s="130">
        <v>23456</v>
      </c>
      <c r="D23" s="186" t="s">
        <v>123</v>
      </c>
      <c r="E23" s="187" t="s">
        <v>106</v>
      </c>
      <c r="F23" s="187" t="s">
        <v>145</v>
      </c>
      <c r="G23" s="188" t="s">
        <v>120</v>
      </c>
      <c r="H23" s="142"/>
      <c r="I23" s="59"/>
    </row>
    <row r="24" spans="2:9" s="54" customFormat="1" ht="19.5" customHeight="1" x14ac:dyDescent="0.25">
      <c r="B24" s="104">
        <v>4</v>
      </c>
      <c r="C24" s="130">
        <v>23456</v>
      </c>
      <c r="D24" s="186" t="s">
        <v>124</v>
      </c>
      <c r="E24" s="187" t="s">
        <v>106</v>
      </c>
      <c r="F24" s="187" t="s">
        <v>145</v>
      </c>
      <c r="G24" s="188" t="s">
        <v>120</v>
      </c>
      <c r="H24" s="142"/>
      <c r="I24" s="59"/>
    </row>
    <row r="25" spans="2:9" s="54" customFormat="1" ht="19.5" customHeight="1" x14ac:dyDescent="0.25">
      <c r="B25" s="104">
        <v>5</v>
      </c>
      <c r="C25" s="130">
        <v>23456</v>
      </c>
      <c r="D25" s="151"/>
      <c r="E25" s="152"/>
      <c r="F25" s="152"/>
      <c r="G25" s="157"/>
      <c r="H25" s="142"/>
      <c r="I25" s="59"/>
    </row>
    <row r="26" spans="2:9" x14ac:dyDescent="0.25">
      <c r="B26" s="61"/>
      <c r="C26" s="104"/>
      <c r="E26" s="59"/>
      <c r="F26" s="59"/>
      <c r="G26" s="59"/>
      <c r="H26" s="59"/>
    </row>
    <row r="27" spans="2:9" ht="21" customHeight="1" thickBot="1" x14ac:dyDescent="0.3">
      <c r="B27" s="221" t="s">
        <v>53</v>
      </c>
      <c r="C27" s="221"/>
      <c r="D27" s="221"/>
      <c r="E27" s="221"/>
      <c r="F27" s="221"/>
      <c r="G27" s="221"/>
      <c r="H27" s="221"/>
      <c r="I27" s="221"/>
    </row>
    <row r="28" spans="2:9" ht="30" customHeight="1" thickTop="1" thickBot="1" x14ac:dyDescent="0.3">
      <c r="B28" s="62" t="s">
        <v>47</v>
      </c>
      <c r="C28" s="129" t="s">
        <v>103</v>
      </c>
      <c r="D28" s="58" t="s">
        <v>54</v>
      </c>
      <c r="E28" s="58" t="s">
        <v>104</v>
      </c>
      <c r="F28" s="57" t="s">
        <v>100</v>
      </c>
      <c r="G28" s="62" t="s">
        <v>126</v>
      </c>
      <c r="H28" s="58" t="s">
        <v>39</v>
      </c>
      <c r="I28" s="58" t="s">
        <v>51</v>
      </c>
    </row>
    <row r="29" spans="2:9" s="54" customFormat="1" x14ac:dyDescent="0.25">
      <c r="B29" s="116">
        <v>3</v>
      </c>
      <c r="C29" s="130"/>
      <c r="D29" s="156"/>
      <c r="E29" s="159"/>
      <c r="F29" s="161"/>
      <c r="G29" s="162"/>
      <c r="H29" s="163"/>
      <c r="I29" s="155"/>
    </row>
    <row r="30" spans="2:9" s="54" customFormat="1" x14ac:dyDescent="0.25">
      <c r="B30" s="116">
        <v>4</v>
      </c>
      <c r="C30" s="130"/>
      <c r="D30" s="120"/>
      <c r="E30" s="127"/>
      <c r="F30" s="113"/>
      <c r="G30" s="121"/>
      <c r="H30" s="122"/>
      <c r="I30" s="120"/>
    </row>
    <row r="31" spans="2:9" s="54" customFormat="1" x14ac:dyDescent="0.25">
      <c r="B31" s="116">
        <v>5</v>
      </c>
      <c r="C31" s="130"/>
      <c r="D31" s="123"/>
      <c r="E31" s="127"/>
      <c r="F31" s="115"/>
      <c r="G31" s="124"/>
      <c r="H31" s="125"/>
      <c r="I31" s="120"/>
    </row>
    <row r="32" spans="2:9" s="54" customFormat="1" x14ac:dyDescent="0.2">
      <c r="B32" s="77"/>
      <c r="C32" s="131"/>
      <c r="D32" s="78"/>
      <c r="E32" s="77" t="s">
        <v>55</v>
      </c>
      <c r="F32" s="77"/>
      <c r="G32" s="79">
        <f>SUBTOTAL(109,Table58[Change Description])</f>
        <v>0</v>
      </c>
      <c r="H32" s="80"/>
      <c r="I32" s="99"/>
    </row>
    <row r="35" spans="2:9" ht="21" customHeight="1" thickBot="1" x14ac:dyDescent="0.3">
      <c r="B35" s="226" t="s">
        <v>56</v>
      </c>
      <c r="C35" s="226"/>
      <c r="D35" s="226"/>
      <c r="E35" s="226"/>
      <c r="F35" s="226"/>
      <c r="G35" s="226"/>
      <c r="H35" s="226"/>
      <c r="I35" s="226"/>
    </row>
    <row r="36" spans="2:9" ht="15.75" thickTop="1" x14ac:dyDescent="0.25">
      <c r="B36" s="63" t="s">
        <v>47</v>
      </c>
      <c r="C36" s="227" t="s">
        <v>38</v>
      </c>
      <c r="D36" s="228"/>
      <c r="E36" s="64" t="s">
        <v>56</v>
      </c>
      <c r="F36" s="65"/>
      <c r="G36" s="65"/>
      <c r="H36" s="65"/>
      <c r="I36" s="65"/>
    </row>
    <row r="37" spans="2:9" s="54" customFormat="1" x14ac:dyDescent="0.25">
      <c r="B37" s="105">
        <v>1</v>
      </c>
      <c r="C37" s="164">
        <v>1</v>
      </c>
      <c r="D37" s="143"/>
      <c r="E37" s="215"/>
      <c r="F37" s="216"/>
      <c r="G37" s="216"/>
      <c r="H37" s="216"/>
      <c r="I37" s="216"/>
    </row>
    <row r="38" spans="2:9" s="54" customFormat="1" x14ac:dyDescent="0.25">
      <c r="B38" s="105">
        <v>3</v>
      </c>
      <c r="C38" s="164">
        <v>3</v>
      </c>
      <c r="D38" s="143"/>
      <c r="E38" s="215"/>
      <c r="F38" s="216"/>
      <c r="G38" s="216"/>
      <c r="H38" s="216"/>
      <c r="I38" s="216"/>
    </row>
    <row r="40" spans="2:9" ht="21" customHeight="1" thickBot="1" x14ac:dyDescent="0.3">
      <c r="B40" s="226" t="s">
        <v>60</v>
      </c>
      <c r="C40" s="226"/>
      <c r="D40" s="226"/>
      <c r="E40" s="226"/>
      <c r="F40" s="226"/>
      <c r="G40" s="226"/>
      <c r="H40" s="226"/>
      <c r="I40" s="226"/>
    </row>
    <row r="41" spans="2:9" s="54" customFormat="1" ht="26.25" thickTop="1" x14ac:dyDescent="0.25">
      <c r="B41" s="135" t="s">
        <v>47</v>
      </c>
      <c r="C41" s="238" t="s">
        <v>61</v>
      </c>
      <c r="D41" s="233"/>
      <c r="E41" s="136" t="s">
        <v>63</v>
      </c>
      <c r="F41" s="136" t="s">
        <v>66</v>
      </c>
      <c r="G41" s="136" t="s">
        <v>64</v>
      </c>
      <c r="H41" s="136" t="s">
        <v>65</v>
      </c>
      <c r="I41" s="136" t="s">
        <v>102</v>
      </c>
    </row>
    <row r="42" spans="2:9" s="54" customFormat="1" x14ac:dyDescent="0.25">
      <c r="B42" s="137">
        <v>1</v>
      </c>
      <c r="C42" s="239"/>
      <c r="D42" s="240"/>
      <c r="E42" s="145"/>
      <c r="F42" s="145"/>
      <c r="G42" s="145"/>
      <c r="H42" s="139"/>
      <c r="I42" s="138"/>
    </row>
    <row r="43" spans="2:9" s="54" customFormat="1" x14ac:dyDescent="0.25">
      <c r="B43" s="137">
        <v>2</v>
      </c>
      <c r="C43" s="239"/>
      <c r="D43" s="240"/>
      <c r="E43" s="101"/>
      <c r="F43" s="101"/>
      <c r="G43" s="101"/>
      <c r="H43" s="101"/>
      <c r="I43" s="103"/>
    </row>
    <row r="44" spans="2:9" s="54" customFormat="1" x14ac:dyDescent="0.25">
      <c r="B44" s="137">
        <v>3</v>
      </c>
      <c r="C44" s="239"/>
      <c r="D44" s="240"/>
      <c r="E44" s="138"/>
      <c r="F44" s="138"/>
      <c r="G44" s="138"/>
      <c r="H44" s="139"/>
      <c r="I44" s="138"/>
    </row>
    <row r="45" spans="2:9" s="54" customFormat="1" x14ac:dyDescent="0.25">
      <c r="B45" s="140">
        <v>4</v>
      </c>
      <c r="C45" s="239"/>
      <c r="D45" s="240"/>
      <c r="E45" s="101"/>
      <c r="F45" s="101"/>
      <c r="G45" s="101"/>
      <c r="H45" s="100"/>
      <c r="I45" s="102"/>
    </row>
    <row r="46" spans="2:9" s="54" customFormat="1" x14ac:dyDescent="0.25">
      <c r="B46" s="137">
        <v>5</v>
      </c>
      <c r="C46" s="245"/>
      <c r="D46" s="246"/>
      <c r="E46" s="138"/>
      <c r="F46" s="138"/>
      <c r="G46" s="139"/>
      <c r="H46" s="139"/>
      <c r="I46" s="138"/>
    </row>
    <row r="47" spans="2:9" s="54" customFormat="1" x14ac:dyDescent="0.25">
      <c r="B47" s="140">
        <v>6</v>
      </c>
      <c r="C47" s="245"/>
      <c r="D47" s="246"/>
      <c r="E47" s="102"/>
      <c r="F47" s="102"/>
      <c r="G47" s="100"/>
      <c r="H47" s="100"/>
      <c r="I47" s="102"/>
    </row>
    <row r="49" spans="2:8" ht="21" customHeight="1" thickBot="1" x14ac:dyDescent="0.3">
      <c r="B49" s="226" t="s">
        <v>108</v>
      </c>
      <c r="C49" s="226"/>
      <c r="D49" s="226"/>
      <c r="E49" s="226"/>
      <c r="F49" s="226"/>
      <c r="G49" s="226"/>
      <c r="H49" s="226"/>
    </row>
    <row r="50" spans="2:8" s="54" customFormat="1" ht="40.5" customHeight="1" thickTop="1" x14ac:dyDescent="0.25">
      <c r="B50" s="63" t="s">
        <v>47</v>
      </c>
      <c r="C50" s="132" t="s">
        <v>67</v>
      </c>
      <c r="D50" s="65"/>
      <c r="E50" s="65"/>
      <c r="F50" s="65"/>
      <c r="G50" s="65"/>
      <c r="H50" s="65"/>
    </row>
    <row r="51" spans="2:8" s="54" customFormat="1" x14ac:dyDescent="0.25">
      <c r="B51" s="105">
        <v>1</v>
      </c>
      <c r="C51" s="241"/>
      <c r="D51" s="242"/>
      <c r="E51" s="242"/>
      <c r="F51" s="241"/>
      <c r="G51" s="242"/>
      <c r="H51" s="242"/>
    </row>
    <row r="52" spans="2:8" s="54" customFormat="1" x14ac:dyDescent="0.25">
      <c r="B52" s="105">
        <v>2</v>
      </c>
      <c r="C52" s="243"/>
      <c r="D52" s="244"/>
      <c r="E52" s="244"/>
      <c r="F52" s="243"/>
      <c r="G52" s="244"/>
      <c r="H52" s="244"/>
    </row>
    <row r="53" spans="2:8" s="54" customFormat="1" x14ac:dyDescent="0.25">
      <c r="B53" s="60">
        <v>4</v>
      </c>
      <c r="C53" s="243"/>
      <c r="D53" s="244"/>
      <c r="E53" s="244"/>
      <c r="F53" s="243"/>
      <c r="G53" s="244"/>
      <c r="H53" s="244"/>
    </row>
    <row r="54" spans="2:8" s="54" customFormat="1" x14ac:dyDescent="0.25">
      <c r="B54" s="105">
        <v>5</v>
      </c>
      <c r="C54" s="236"/>
      <c r="D54" s="237"/>
      <c r="E54" s="237"/>
      <c r="F54" s="237"/>
      <c r="G54" s="237"/>
      <c r="H54" s="237"/>
    </row>
    <row r="55" spans="2:8" s="54" customFormat="1" x14ac:dyDescent="0.25">
      <c r="B55" s="60">
        <v>6</v>
      </c>
      <c r="C55" s="229"/>
      <c r="D55" s="230"/>
      <c r="E55" s="230"/>
      <c r="F55" s="230"/>
      <c r="G55" s="230"/>
      <c r="H55" s="230"/>
    </row>
    <row r="57" spans="2:8" ht="21" customHeight="1" thickBot="1" x14ac:dyDescent="0.3">
      <c r="B57" s="226" t="s">
        <v>109</v>
      </c>
      <c r="C57" s="226"/>
      <c r="D57" s="226"/>
      <c r="E57" s="226"/>
      <c r="F57" s="226"/>
      <c r="G57" s="226"/>
      <c r="H57" s="226"/>
    </row>
    <row r="58" spans="2:8" s="54" customFormat="1" ht="42" customHeight="1" thickTop="1" x14ac:dyDescent="0.25">
      <c r="B58" s="63" t="s">
        <v>47</v>
      </c>
      <c r="C58" s="132" t="s">
        <v>67</v>
      </c>
      <c r="D58" s="65"/>
      <c r="E58" s="65"/>
      <c r="F58" s="65"/>
      <c r="G58" s="65"/>
      <c r="H58" s="65"/>
    </row>
    <row r="59" spans="2:8" s="54" customFormat="1" x14ac:dyDescent="0.25">
      <c r="B59" s="105">
        <v>1</v>
      </c>
      <c r="C59" s="231"/>
      <c r="D59" s="216"/>
      <c r="E59" s="216"/>
      <c r="F59" s="216"/>
      <c r="G59" s="216"/>
      <c r="H59" s="216"/>
    </row>
    <row r="60" spans="2:8" s="54" customFormat="1" x14ac:dyDescent="0.25">
      <c r="B60" s="105">
        <v>2</v>
      </c>
      <c r="C60" s="249"/>
      <c r="D60" s="248"/>
      <c r="E60" s="248"/>
      <c r="F60" s="248"/>
      <c r="G60" s="248"/>
      <c r="H60" s="248"/>
    </row>
    <row r="61" spans="2:8" s="54" customFormat="1" x14ac:dyDescent="0.25">
      <c r="B61" s="105">
        <v>3</v>
      </c>
      <c r="C61" s="231"/>
      <c r="D61" s="216"/>
      <c r="E61" s="216"/>
      <c r="F61" s="216"/>
      <c r="G61" s="216"/>
      <c r="H61" s="216"/>
    </row>
    <row r="62" spans="2:8" s="54" customFormat="1" x14ac:dyDescent="0.25">
      <c r="B62" s="60">
        <v>4</v>
      </c>
      <c r="C62" s="247"/>
      <c r="D62" s="248"/>
      <c r="E62" s="248"/>
      <c r="F62" s="248"/>
      <c r="G62" s="248"/>
      <c r="H62" s="248"/>
    </row>
    <row r="63" spans="2:8" s="54" customFormat="1" x14ac:dyDescent="0.25">
      <c r="B63" s="105">
        <v>5</v>
      </c>
      <c r="C63" s="231"/>
      <c r="D63" s="216"/>
      <c r="E63" s="216"/>
      <c r="F63" s="216"/>
      <c r="G63" s="216"/>
      <c r="H63" s="216"/>
    </row>
    <row r="66" spans="3:3" ht="409.5" x14ac:dyDescent="0.25">
      <c r="C66" s="133" t="s">
        <v>86</v>
      </c>
    </row>
  </sheetData>
  <mergeCells count="35">
    <mergeCell ref="C53:E53"/>
    <mergeCell ref="F53:H53"/>
    <mergeCell ref="C61:H61"/>
    <mergeCell ref="C62:H62"/>
    <mergeCell ref="C63:H63"/>
    <mergeCell ref="C54:H54"/>
    <mergeCell ref="C55:H55"/>
    <mergeCell ref="B57:H57"/>
    <mergeCell ref="C59:H59"/>
    <mergeCell ref="C60:H60"/>
    <mergeCell ref="C51:E51"/>
    <mergeCell ref="F51:H51"/>
    <mergeCell ref="C52:E52"/>
    <mergeCell ref="F52:H52"/>
    <mergeCell ref="C46:D46"/>
    <mergeCell ref="C47:D47"/>
    <mergeCell ref="B49:H49"/>
    <mergeCell ref="C41:D41"/>
    <mergeCell ref="C42:D42"/>
    <mergeCell ref="C43:D43"/>
    <mergeCell ref="C44:D44"/>
    <mergeCell ref="C45:D45"/>
    <mergeCell ref="E38:I38"/>
    <mergeCell ref="B40:I40"/>
    <mergeCell ref="E37:I37"/>
    <mergeCell ref="B2:G2"/>
    <mergeCell ref="B4:G4"/>
    <mergeCell ref="B6:G6"/>
    <mergeCell ref="D7:E7"/>
    <mergeCell ref="D8:E8"/>
    <mergeCell ref="B10:I10"/>
    <mergeCell ref="B19:I19"/>
    <mergeCell ref="B27:I27"/>
    <mergeCell ref="B35:I35"/>
    <mergeCell ref="C36:D36"/>
  </mergeCells>
  <dataValidations disablePrompts="1" count="3">
    <dataValidation type="list" allowBlank="1" showInputMessage="1" showErrorMessage="1" sqref="E18 F21:F25 E26 F12:F17">
      <formula1>"Planning,Design, Development,Integration,Alpha Testing, Beta Testing, Commercial"</formula1>
    </dataValidation>
    <dataValidation type="list" allowBlank="1" showInputMessage="1" showErrorMessage="1" sqref="E21:E25 E12:E17 F29:F31">
      <formula1>"VizMax,CoreMax,DataMax,VizMax &amp; CoreMax,CoreMax &amp; DataMax,VizMax &amp; DataMax,VizMax &amp; CoreMax &amp; DataMax,Documentation"</formula1>
    </dataValidation>
    <dataValidation type="list" allowBlank="1" showInputMessage="1" showErrorMessage="1" sqref="F18 H21:H25 F26 H12:H17 H29:H31">
      <formula1>"Not yet Started,Completed, Working/ In Progress, Estimating, Onhold,Approval Required,Need More Information"</formula1>
    </dataValidation>
  </dataValidation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8"/>
  <sheetViews>
    <sheetView topLeftCell="A19" zoomScale="95" zoomScaleNormal="95" workbookViewId="0">
      <selection activeCell="G28" sqref="G28"/>
    </sheetView>
  </sheetViews>
  <sheetFormatPr defaultRowHeight="15" x14ac:dyDescent="0.25"/>
  <cols>
    <col min="1" max="1" width="3.7109375" customWidth="1"/>
    <col min="2" max="2" width="16.140625" style="53" bestFit="1" customWidth="1"/>
    <col min="3" max="3" width="16.5703125" style="53" hidden="1" customWidth="1"/>
    <col min="4" max="4" width="40.140625" customWidth="1"/>
    <col min="5" max="5" width="41.42578125" customWidth="1"/>
    <col min="6" max="6" width="21.7109375" customWidth="1"/>
    <col min="7" max="7" width="25.140625" customWidth="1"/>
    <col min="8" max="8" width="20.28515625" customWidth="1"/>
    <col min="9" max="9" width="48.5703125" customWidth="1"/>
  </cols>
  <sheetData>
    <row r="1" spans="2:9" ht="15.75" thickBot="1" x14ac:dyDescent="0.3"/>
    <row r="2" spans="2:9" ht="57" customHeight="1" thickBot="1" x14ac:dyDescent="0.3">
      <c r="B2" s="217" t="s">
        <v>62</v>
      </c>
      <c r="C2" s="218"/>
      <c r="D2" s="218"/>
      <c r="E2" s="218"/>
      <c r="F2" s="218"/>
      <c r="G2" s="219"/>
    </row>
    <row r="4" spans="2:9" ht="52.5" customHeight="1" x14ac:dyDescent="0.25">
      <c r="B4" s="220" t="s">
        <v>0</v>
      </c>
      <c r="C4" s="220"/>
      <c r="D4" s="220"/>
      <c r="E4" s="220"/>
      <c r="F4" s="220"/>
      <c r="G4" s="220"/>
    </row>
    <row r="6" spans="2:9" ht="21.75" thickBot="1" x14ac:dyDescent="0.3">
      <c r="B6" s="221" t="s">
        <v>33</v>
      </c>
      <c r="C6" s="221"/>
      <c r="D6" s="221"/>
      <c r="E6" s="221"/>
      <c r="F6" s="221"/>
      <c r="G6" s="221"/>
    </row>
    <row r="7" spans="2:9" s="54" customFormat="1" ht="22.5" customHeight="1" thickTop="1" x14ac:dyDescent="0.25">
      <c r="B7" s="109" t="s">
        <v>34</v>
      </c>
      <c r="C7" s="128"/>
      <c r="D7" s="250" t="s">
        <v>35</v>
      </c>
      <c r="E7" s="251"/>
      <c r="F7" s="110" t="s">
        <v>58</v>
      </c>
      <c r="G7" s="75">
        <v>4.7</v>
      </c>
    </row>
    <row r="8" spans="2:9" s="54" customFormat="1" ht="55.5" customHeight="1" x14ac:dyDescent="0.25">
      <c r="B8" s="109" t="s">
        <v>36</v>
      </c>
      <c r="C8" s="128"/>
      <c r="D8" s="224" t="s">
        <v>148</v>
      </c>
      <c r="E8" s="225"/>
      <c r="F8" s="111" t="s">
        <v>37</v>
      </c>
      <c r="G8" s="165" t="s">
        <v>149</v>
      </c>
    </row>
    <row r="10" spans="2:9" ht="21" customHeight="1" thickBot="1" x14ac:dyDescent="0.3">
      <c r="B10" s="226" t="s">
        <v>101</v>
      </c>
      <c r="C10" s="226"/>
      <c r="D10" s="226"/>
      <c r="E10" s="226"/>
      <c r="F10" s="226"/>
      <c r="G10" s="226"/>
      <c r="H10" s="226"/>
      <c r="I10" s="226"/>
    </row>
    <row r="11" spans="2:9" ht="27" thickTop="1" thickBot="1" x14ac:dyDescent="0.3">
      <c r="B11" s="56" t="s">
        <v>47</v>
      </c>
      <c r="C11" s="129" t="s">
        <v>103</v>
      </c>
      <c r="D11" s="106" t="s">
        <v>38</v>
      </c>
      <c r="E11" s="106" t="s">
        <v>110</v>
      </c>
      <c r="F11" s="106" t="s">
        <v>46</v>
      </c>
      <c r="G11" s="106" t="s">
        <v>52</v>
      </c>
      <c r="H11" s="106" t="s">
        <v>39</v>
      </c>
      <c r="I11" s="98" t="s">
        <v>51</v>
      </c>
    </row>
    <row r="12" spans="2:9" s="54" customFormat="1" x14ac:dyDescent="0.25">
      <c r="B12" s="104">
        <v>1</v>
      </c>
      <c r="C12" s="130">
        <v>23456</v>
      </c>
      <c r="D12" s="151"/>
      <c r="E12" s="152"/>
      <c r="F12" s="152"/>
      <c r="G12" s="141"/>
      <c r="H12" s="142"/>
      <c r="I12" s="142"/>
    </row>
    <row r="13" spans="2:9" s="54" customFormat="1" ht="19.5" customHeight="1" x14ac:dyDescent="0.25">
      <c r="B13" s="104">
        <v>2</v>
      </c>
      <c r="C13" s="130">
        <v>23456</v>
      </c>
      <c r="D13" s="66"/>
      <c r="E13" s="152"/>
      <c r="F13" s="152"/>
      <c r="G13" s="141"/>
      <c r="H13" s="142"/>
      <c r="I13" s="142"/>
    </row>
    <row r="14" spans="2:9" s="54" customFormat="1" ht="19.5" customHeight="1" x14ac:dyDescent="0.25">
      <c r="B14" s="104">
        <v>3</v>
      </c>
      <c r="C14" s="130">
        <v>23456</v>
      </c>
      <c r="D14" s="66"/>
      <c r="E14" s="152"/>
      <c r="F14" s="152"/>
      <c r="G14" s="141"/>
      <c r="H14" s="142"/>
      <c r="I14" s="142"/>
    </row>
    <row r="15" spans="2:9" s="54" customFormat="1" ht="19.5" customHeight="1" x14ac:dyDescent="0.25">
      <c r="B15" s="104">
        <v>4</v>
      </c>
      <c r="C15" s="130">
        <v>23456</v>
      </c>
      <c r="D15" s="66"/>
      <c r="E15" s="107"/>
      <c r="F15" s="107"/>
      <c r="G15" s="108"/>
      <c r="H15" s="76"/>
      <c r="I15" s="59"/>
    </row>
    <row r="16" spans="2:9" s="54" customFormat="1" ht="19.5" customHeight="1" x14ac:dyDescent="0.25">
      <c r="B16" s="104">
        <v>5</v>
      </c>
      <c r="C16" s="130">
        <v>23456</v>
      </c>
      <c r="D16" s="66"/>
      <c r="E16" s="107"/>
      <c r="F16" s="107"/>
      <c r="G16" s="108"/>
      <c r="H16" s="76"/>
      <c r="I16" s="59"/>
    </row>
    <row r="17" spans="2:9" s="54" customFormat="1" ht="19.5" customHeight="1" x14ac:dyDescent="0.25">
      <c r="B17" s="104">
        <v>6</v>
      </c>
      <c r="C17" s="130">
        <v>23456</v>
      </c>
      <c r="D17" s="66"/>
      <c r="E17" s="107"/>
      <c r="F17" s="107"/>
      <c r="G17" s="108"/>
      <c r="H17" s="76"/>
      <c r="I17" s="59"/>
    </row>
    <row r="18" spans="2:9" s="54" customFormat="1" ht="19.5" customHeight="1" x14ac:dyDescent="0.25">
      <c r="B18" s="104">
        <v>7</v>
      </c>
      <c r="C18" s="130">
        <v>23456</v>
      </c>
      <c r="D18" s="66"/>
      <c r="E18" s="107"/>
      <c r="F18" s="107"/>
      <c r="G18" s="108"/>
      <c r="H18" s="76"/>
      <c r="I18" s="59"/>
    </row>
    <row r="19" spans="2:9" s="54" customFormat="1" ht="19.5" customHeight="1" x14ac:dyDescent="0.25">
      <c r="B19" s="104">
        <v>8</v>
      </c>
      <c r="C19" s="130">
        <v>23456</v>
      </c>
      <c r="D19" s="66"/>
      <c r="E19" s="107"/>
      <c r="F19" s="107"/>
      <c r="G19" s="108"/>
      <c r="H19" s="76"/>
      <c r="I19" s="59"/>
    </row>
    <row r="20" spans="2:9" s="54" customFormat="1" ht="19.5" customHeight="1" x14ac:dyDescent="0.25">
      <c r="B20" s="104">
        <v>9</v>
      </c>
      <c r="C20" s="130">
        <v>23456</v>
      </c>
      <c r="D20" s="66"/>
      <c r="E20" s="107"/>
      <c r="F20" s="107"/>
      <c r="G20" s="108"/>
      <c r="H20" s="76"/>
      <c r="I20" s="59"/>
    </row>
    <row r="21" spans="2:9" s="54" customFormat="1" ht="19.5" customHeight="1" x14ac:dyDescent="0.25">
      <c r="B21" s="104">
        <v>10</v>
      </c>
      <c r="C21" s="130">
        <v>23456</v>
      </c>
      <c r="D21" s="66"/>
      <c r="E21" s="107"/>
      <c r="F21" s="107"/>
      <c r="G21" s="108"/>
      <c r="H21" s="76"/>
      <c r="I21" s="59"/>
    </row>
    <row r="22" spans="2:9" s="54" customFormat="1" ht="19.5" customHeight="1" x14ac:dyDescent="0.25">
      <c r="B22" s="104">
        <v>11</v>
      </c>
      <c r="C22" s="130">
        <v>23456</v>
      </c>
      <c r="D22" s="66"/>
      <c r="E22" s="107"/>
      <c r="F22" s="107"/>
      <c r="G22" s="108"/>
      <c r="H22" s="76"/>
      <c r="I22" s="59"/>
    </row>
    <row r="23" spans="2:9" s="54" customFormat="1" ht="19.5" customHeight="1" x14ac:dyDescent="0.25">
      <c r="B23" s="104">
        <v>12</v>
      </c>
      <c r="C23" s="130">
        <v>23456</v>
      </c>
      <c r="D23" s="66"/>
      <c r="E23" s="107"/>
      <c r="F23" s="107"/>
      <c r="G23" s="108"/>
      <c r="H23" s="76"/>
      <c r="I23" s="59"/>
    </row>
    <row r="24" spans="2:9" s="54" customFormat="1" ht="27" customHeight="1" x14ac:dyDescent="0.25">
      <c r="B24" s="104">
        <v>13</v>
      </c>
      <c r="C24" s="130">
        <v>23456</v>
      </c>
      <c r="D24" s="66"/>
      <c r="E24" s="107"/>
      <c r="F24" s="107"/>
      <c r="G24" s="108"/>
      <c r="H24" s="76"/>
      <c r="I24" s="59"/>
    </row>
    <row r="25" spans="2:9" x14ac:dyDescent="0.25">
      <c r="B25" s="61"/>
      <c r="C25" s="104"/>
      <c r="E25" s="59"/>
      <c r="F25" s="59"/>
      <c r="G25" s="59"/>
      <c r="H25" s="59"/>
    </row>
    <row r="26" spans="2:9" ht="21" customHeight="1" thickBot="1" x14ac:dyDescent="0.3">
      <c r="B26" s="221" t="s">
        <v>105</v>
      </c>
      <c r="C26" s="221"/>
      <c r="D26" s="221"/>
      <c r="E26" s="221"/>
      <c r="F26" s="221"/>
      <c r="G26" s="221"/>
      <c r="H26" s="221"/>
      <c r="I26" s="221"/>
    </row>
    <row r="27" spans="2:9" ht="27" thickTop="1" thickBot="1" x14ac:dyDescent="0.3">
      <c r="B27" s="56" t="s">
        <v>47</v>
      </c>
      <c r="C27" s="129" t="s">
        <v>103</v>
      </c>
      <c r="D27" s="106" t="s">
        <v>38</v>
      </c>
      <c r="E27" s="106" t="s">
        <v>100</v>
      </c>
      <c r="F27" s="106" t="s">
        <v>46</v>
      </c>
      <c r="G27" s="106" t="s">
        <v>52</v>
      </c>
      <c r="H27" s="106" t="s">
        <v>39</v>
      </c>
      <c r="I27" s="98" t="s">
        <v>51</v>
      </c>
    </row>
    <row r="28" spans="2:9" s="54" customFormat="1" ht="19.5" customHeight="1" x14ac:dyDescent="0.25">
      <c r="B28" s="104">
        <v>1</v>
      </c>
      <c r="C28" s="130">
        <v>23456</v>
      </c>
      <c r="D28" s="192" t="s">
        <v>127</v>
      </c>
      <c r="E28" s="190" t="s">
        <v>106</v>
      </c>
      <c r="F28" s="190" t="s">
        <v>145</v>
      </c>
      <c r="G28" s="191" t="s">
        <v>120</v>
      </c>
      <c r="H28" s="76"/>
      <c r="I28" s="59"/>
    </row>
    <row r="29" spans="2:9" s="54" customFormat="1" ht="19.5" customHeight="1" x14ac:dyDescent="0.25">
      <c r="B29" s="104">
        <v>2</v>
      </c>
      <c r="C29" s="130">
        <v>23456</v>
      </c>
      <c r="D29" s="189" t="s">
        <v>128</v>
      </c>
      <c r="E29" s="190" t="s">
        <v>106</v>
      </c>
      <c r="F29" s="190" t="s">
        <v>145</v>
      </c>
      <c r="G29" s="191" t="s">
        <v>120</v>
      </c>
      <c r="H29" s="76"/>
      <c r="I29" s="59"/>
    </row>
    <row r="30" spans="2:9" s="54" customFormat="1" ht="19.5" customHeight="1" x14ac:dyDescent="0.25">
      <c r="B30" s="104">
        <v>3</v>
      </c>
      <c r="C30" s="130">
        <v>23456</v>
      </c>
      <c r="D30" s="189" t="s">
        <v>129</v>
      </c>
      <c r="E30" s="190" t="s">
        <v>106</v>
      </c>
      <c r="F30" s="190" t="s">
        <v>145</v>
      </c>
      <c r="G30" s="191" t="s">
        <v>120</v>
      </c>
      <c r="H30" s="76"/>
      <c r="I30" s="59"/>
    </row>
    <row r="31" spans="2:9" s="54" customFormat="1" ht="19.5" customHeight="1" x14ac:dyDescent="0.25">
      <c r="B31" s="104">
        <v>4</v>
      </c>
      <c r="C31" s="130">
        <v>23456</v>
      </c>
      <c r="D31" s="66"/>
      <c r="E31" s="107"/>
      <c r="F31" s="107"/>
      <c r="G31" s="108"/>
      <c r="H31" s="76"/>
      <c r="I31" s="59"/>
    </row>
    <row r="32" spans="2:9" s="54" customFormat="1" ht="19.5" customHeight="1" x14ac:dyDescent="0.25">
      <c r="B32" s="104">
        <v>5</v>
      </c>
      <c r="C32" s="130">
        <v>23456</v>
      </c>
      <c r="D32" s="66"/>
      <c r="E32" s="107"/>
      <c r="F32" s="107"/>
      <c r="G32" s="108"/>
      <c r="H32" s="76"/>
      <c r="I32" s="59"/>
    </row>
    <row r="33" spans="2:9" x14ac:dyDescent="0.25">
      <c r="B33" s="61"/>
      <c r="C33" s="104"/>
      <c r="E33" s="59"/>
      <c r="F33" s="59"/>
      <c r="G33" s="59"/>
      <c r="H33" s="59"/>
    </row>
    <row r="34" spans="2:9" ht="21" customHeight="1" thickBot="1" x14ac:dyDescent="0.3">
      <c r="B34" s="221" t="s">
        <v>53</v>
      </c>
      <c r="C34" s="221"/>
      <c r="D34" s="221"/>
      <c r="E34" s="221"/>
      <c r="F34" s="221"/>
      <c r="G34" s="221"/>
      <c r="H34" s="221"/>
      <c r="I34" s="221"/>
    </row>
    <row r="35" spans="2:9" ht="30" customHeight="1" thickTop="1" thickBot="1" x14ac:dyDescent="0.3">
      <c r="B35" s="62" t="s">
        <v>47</v>
      </c>
      <c r="C35" s="129" t="s">
        <v>103</v>
      </c>
      <c r="D35" s="58" t="s">
        <v>54</v>
      </c>
      <c r="E35" s="58" t="s">
        <v>104</v>
      </c>
      <c r="F35" s="57" t="s">
        <v>100</v>
      </c>
      <c r="G35" s="62" t="s">
        <v>126</v>
      </c>
      <c r="H35" s="58" t="s">
        <v>39</v>
      </c>
      <c r="I35" s="58" t="s">
        <v>51</v>
      </c>
    </row>
    <row r="36" spans="2:9" s="54" customFormat="1" x14ac:dyDescent="0.25">
      <c r="B36" s="116"/>
      <c r="C36" s="130"/>
      <c r="D36" s="156"/>
      <c r="E36" s="159"/>
      <c r="F36" s="114"/>
      <c r="G36" s="118"/>
      <c r="H36" s="160"/>
      <c r="I36" s="120"/>
    </row>
    <row r="37" spans="2:9" s="54" customFormat="1" x14ac:dyDescent="0.25">
      <c r="B37" s="116">
        <v>2</v>
      </c>
      <c r="C37" s="130"/>
      <c r="D37" s="120"/>
      <c r="E37" s="127"/>
      <c r="F37" s="113"/>
      <c r="G37" s="121"/>
      <c r="H37" s="122"/>
      <c r="I37" s="120"/>
    </row>
    <row r="38" spans="2:9" s="54" customFormat="1" x14ac:dyDescent="0.25">
      <c r="B38" s="116">
        <v>3</v>
      </c>
      <c r="C38" s="130"/>
      <c r="D38" s="120"/>
      <c r="E38" s="127"/>
      <c r="F38" s="113"/>
      <c r="G38" s="121"/>
      <c r="H38" s="122"/>
      <c r="I38" s="120"/>
    </row>
    <row r="39" spans="2:9" s="54" customFormat="1" x14ac:dyDescent="0.25">
      <c r="B39" s="116">
        <v>4</v>
      </c>
      <c r="C39" s="130"/>
      <c r="D39" s="120"/>
      <c r="E39" s="127"/>
      <c r="F39" s="113"/>
      <c r="G39" s="121"/>
      <c r="H39" s="122"/>
      <c r="I39" s="120"/>
    </row>
    <row r="40" spans="2:9" s="54" customFormat="1" x14ac:dyDescent="0.25">
      <c r="B40" s="116">
        <v>5</v>
      </c>
      <c r="C40" s="130"/>
      <c r="D40" s="123"/>
      <c r="E40" s="127"/>
      <c r="F40" s="115"/>
      <c r="G40" s="124"/>
      <c r="H40" s="125"/>
      <c r="I40" s="120"/>
    </row>
    <row r="41" spans="2:9" s="54" customFormat="1" x14ac:dyDescent="0.2">
      <c r="B41" s="77"/>
      <c r="C41" s="131"/>
      <c r="D41" s="78"/>
      <c r="E41" s="77" t="s">
        <v>55</v>
      </c>
      <c r="F41" s="77"/>
      <c r="G41" s="79">
        <f>SUBTOTAL(109,Table5[Change Description])</f>
        <v>0</v>
      </c>
      <c r="H41" s="80"/>
      <c r="I41" s="99"/>
    </row>
    <row r="43" spans="2:9" ht="21" customHeight="1" thickBot="1" x14ac:dyDescent="0.3">
      <c r="B43" s="221" t="s">
        <v>111</v>
      </c>
      <c r="C43" s="221"/>
      <c r="D43" s="221"/>
      <c r="E43" s="221"/>
      <c r="F43" s="221"/>
      <c r="G43" s="221"/>
      <c r="H43" s="221"/>
      <c r="I43" s="221"/>
    </row>
    <row r="44" spans="2:9" ht="30" customHeight="1" thickTop="1" thickBot="1" x14ac:dyDescent="0.3">
      <c r="B44" s="62" t="s">
        <v>47</v>
      </c>
      <c r="C44" s="129" t="s">
        <v>103</v>
      </c>
      <c r="D44" s="58" t="s">
        <v>112</v>
      </c>
      <c r="E44" s="57" t="s">
        <v>100</v>
      </c>
      <c r="F44" s="58" t="s">
        <v>107</v>
      </c>
      <c r="G44" s="58" t="s">
        <v>113</v>
      </c>
      <c r="H44" s="58" t="s">
        <v>39</v>
      </c>
      <c r="I44" s="58" t="s">
        <v>114</v>
      </c>
    </row>
    <row r="45" spans="2:9" s="54" customFormat="1" x14ac:dyDescent="0.25">
      <c r="B45" s="116">
        <v>1</v>
      </c>
      <c r="C45" s="130">
        <v>23456</v>
      </c>
      <c r="D45" s="117"/>
      <c r="E45" s="114"/>
      <c r="F45" s="118"/>
      <c r="G45" s="127"/>
      <c r="H45" s="119"/>
      <c r="I45" s="120"/>
    </row>
    <row r="46" spans="2:9" s="54" customFormat="1" x14ac:dyDescent="0.25">
      <c r="B46" s="116">
        <v>2</v>
      </c>
      <c r="C46" s="130"/>
      <c r="D46" s="120"/>
      <c r="E46" s="113"/>
      <c r="F46" s="121"/>
      <c r="G46" s="127"/>
      <c r="H46" s="122"/>
      <c r="I46" s="120"/>
    </row>
    <row r="47" spans="2:9" s="54" customFormat="1" x14ac:dyDescent="0.25">
      <c r="B47" s="116">
        <v>3</v>
      </c>
      <c r="C47" s="130"/>
      <c r="D47" s="120"/>
      <c r="E47" s="113"/>
      <c r="F47" s="121"/>
      <c r="G47" s="127"/>
      <c r="H47" s="122"/>
      <c r="I47" s="120"/>
    </row>
    <row r="48" spans="2:9" s="54" customFormat="1" x14ac:dyDescent="0.25">
      <c r="B48" s="116">
        <v>4</v>
      </c>
      <c r="C48" s="130"/>
      <c r="D48" s="120"/>
      <c r="E48" s="113"/>
      <c r="F48" s="121"/>
      <c r="G48" s="127"/>
      <c r="H48" s="122"/>
      <c r="I48" s="120"/>
    </row>
    <row r="49" spans="2:9" s="54" customFormat="1" x14ac:dyDescent="0.25">
      <c r="B49" s="116">
        <v>5</v>
      </c>
      <c r="C49" s="130"/>
      <c r="D49" s="123"/>
      <c r="E49" s="115"/>
      <c r="F49" s="124"/>
      <c r="G49" s="127"/>
      <c r="H49" s="125"/>
      <c r="I49" s="120"/>
    </row>
    <row r="50" spans="2:9" s="54" customFormat="1" x14ac:dyDescent="0.2">
      <c r="B50" s="77"/>
      <c r="C50" s="131"/>
      <c r="D50" s="78"/>
      <c r="E50" s="77"/>
      <c r="F50" s="79">
        <f>SUBTOTAL(109,Table53[Issue Description])</f>
        <v>0</v>
      </c>
      <c r="G50" s="77" t="s">
        <v>55</v>
      </c>
      <c r="H50" s="80"/>
      <c r="I50" s="99"/>
    </row>
    <row r="52" spans="2:9" ht="21" customHeight="1" thickBot="1" x14ac:dyDescent="0.3">
      <c r="B52" s="226" t="s">
        <v>56</v>
      </c>
      <c r="C52" s="226"/>
      <c r="D52" s="226"/>
      <c r="E52" s="226"/>
      <c r="F52" s="226"/>
      <c r="G52" s="226"/>
      <c r="H52" s="226"/>
      <c r="I52" s="226"/>
    </row>
    <row r="53" spans="2:9" ht="15.75" thickTop="1" x14ac:dyDescent="0.25">
      <c r="B53" s="63" t="s">
        <v>47</v>
      </c>
      <c r="C53" s="227" t="s">
        <v>38</v>
      </c>
      <c r="D53" s="228"/>
      <c r="E53" s="64" t="s">
        <v>56</v>
      </c>
      <c r="F53" s="65"/>
      <c r="G53" s="65"/>
      <c r="H53" s="65"/>
      <c r="I53" s="65"/>
    </row>
    <row r="54" spans="2:9" s="54" customFormat="1" x14ac:dyDescent="0.25">
      <c r="B54" s="105">
        <v>1</v>
      </c>
      <c r="C54" s="253"/>
      <c r="D54" s="254"/>
      <c r="E54" s="215"/>
      <c r="F54" s="216"/>
      <c r="G54" s="216"/>
      <c r="H54" s="216"/>
      <c r="I54" s="216"/>
    </row>
    <row r="55" spans="2:9" s="54" customFormat="1" x14ac:dyDescent="0.25">
      <c r="B55" s="105">
        <v>2</v>
      </c>
      <c r="C55" s="252"/>
      <c r="D55" s="246"/>
      <c r="E55" s="229"/>
      <c r="F55" s="230"/>
      <c r="G55" s="230"/>
      <c r="H55" s="230"/>
      <c r="I55" s="230"/>
    </row>
    <row r="56" spans="2:9" s="54" customFormat="1" x14ac:dyDescent="0.25">
      <c r="B56" s="105">
        <v>3</v>
      </c>
      <c r="C56" s="252"/>
      <c r="D56" s="246"/>
      <c r="E56" s="236"/>
      <c r="F56" s="237"/>
      <c r="G56" s="237"/>
      <c r="H56" s="237"/>
      <c r="I56" s="237"/>
    </row>
    <row r="57" spans="2:9" s="54" customFormat="1" x14ac:dyDescent="0.25">
      <c r="B57" s="105">
        <v>4</v>
      </c>
      <c r="C57" s="252"/>
      <c r="D57" s="246"/>
      <c r="E57" s="229"/>
      <c r="F57" s="230"/>
      <c r="G57" s="230"/>
      <c r="H57" s="230"/>
      <c r="I57" s="230"/>
    </row>
    <row r="59" spans="2:9" ht="21" customHeight="1" thickBot="1" x14ac:dyDescent="0.3">
      <c r="B59" s="226" t="s">
        <v>60</v>
      </c>
      <c r="C59" s="226"/>
      <c r="D59" s="226"/>
      <c r="E59" s="226"/>
      <c r="F59" s="226"/>
      <c r="G59" s="226"/>
      <c r="H59" s="226"/>
      <c r="I59" s="226"/>
    </row>
    <row r="60" spans="2:9" s="54" customFormat="1" ht="26.25" thickTop="1" x14ac:dyDescent="0.25">
      <c r="B60" s="135" t="s">
        <v>47</v>
      </c>
      <c r="C60" s="238" t="s">
        <v>61</v>
      </c>
      <c r="D60" s="233"/>
      <c r="E60" s="136" t="s">
        <v>63</v>
      </c>
      <c r="F60" s="136" t="s">
        <v>66</v>
      </c>
      <c r="G60" s="136" t="s">
        <v>64</v>
      </c>
      <c r="H60" s="136" t="s">
        <v>65</v>
      </c>
      <c r="I60" s="136" t="s">
        <v>102</v>
      </c>
    </row>
    <row r="61" spans="2:9" s="54" customFormat="1" ht="24.75" customHeight="1" x14ac:dyDescent="0.25">
      <c r="B61" s="137">
        <v>1</v>
      </c>
      <c r="C61" s="239"/>
      <c r="D61" s="240"/>
      <c r="E61" s="145"/>
      <c r="F61" s="145"/>
      <c r="G61" s="145"/>
      <c r="H61" s="145"/>
      <c r="I61" s="138"/>
    </row>
    <row r="62" spans="2:9" s="54" customFormat="1" x14ac:dyDescent="0.25">
      <c r="B62" s="137">
        <v>2</v>
      </c>
      <c r="C62" s="239"/>
      <c r="D62" s="240"/>
      <c r="E62" s="145"/>
      <c r="F62" s="145"/>
      <c r="G62" s="145"/>
      <c r="H62" s="145"/>
      <c r="I62" s="103"/>
    </row>
    <row r="63" spans="2:9" s="54" customFormat="1" x14ac:dyDescent="0.25">
      <c r="B63" s="137">
        <v>3</v>
      </c>
      <c r="C63" s="245"/>
      <c r="D63" s="246"/>
      <c r="E63" s="138"/>
      <c r="F63" s="138"/>
      <c r="G63" s="139"/>
      <c r="H63" s="139"/>
      <c r="I63" s="138"/>
    </row>
    <row r="64" spans="2:9" s="54" customFormat="1" x14ac:dyDescent="0.25">
      <c r="B64" s="140">
        <v>4</v>
      </c>
      <c r="C64" s="245"/>
      <c r="D64" s="246"/>
      <c r="E64" s="102"/>
      <c r="F64" s="102"/>
      <c r="G64" s="100"/>
      <c r="H64" s="100"/>
      <c r="I64" s="102"/>
    </row>
    <row r="65" spans="2:9" s="54" customFormat="1" x14ac:dyDescent="0.25">
      <c r="B65" s="137">
        <v>5</v>
      </c>
      <c r="C65" s="245"/>
      <c r="D65" s="246"/>
      <c r="E65" s="138"/>
      <c r="F65" s="138"/>
      <c r="G65" s="139"/>
      <c r="H65" s="139"/>
      <c r="I65" s="138"/>
    </row>
    <row r="66" spans="2:9" s="54" customFormat="1" x14ac:dyDescent="0.25">
      <c r="B66" s="140">
        <v>6</v>
      </c>
      <c r="C66" s="245"/>
      <c r="D66" s="246"/>
      <c r="E66" s="102"/>
      <c r="F66" s="102"/>
      <c r="G66" s="100"/>
      <c r="H66" s="100"/>
      <c r="I66" s="102"/>
    </row>
    <row r="68" spans="2:9" ht="21" customHeight="1" thickBot="1" x14ac:dyDescent="0.3">
      <c r="B68" s="226" t="s">
        <v>108</v>
      </c>
      <c r="C68" s="226"/>
      <c r="D68" s="226"/>
      <c r="E68" s="226"/>
      <c r="F68" s="226"/>
      <c r="G68" s="226"/>
      <c r="H68" s="226"/>
    </row>
    <row r="69" spans="2:9" s="54" customFormat="1" ht="15.75" thickTop="1" x14ac:dyDescent="0.25">
      <c r="B69" s="63" t="s">
        <v>47</v>
      </c>
      <c r="C69" s="132" t="s">
        <v>67</v>
      </c>
      <c r="D69" s="65"/>
      <c r="E69" s="65"/>
      <c r="F69" s="65"/>
      <c r="G69" s="65"/>
      <c r="H69" s="65"/>
    </row>
    <row r="70" spans="2:9" s="54" customFormat="1" x14ac:dyDescent="0.25">
      <c r="B70" s="105">
        <v>1</v>
      </c>
      <c r="C70" s="231" t="s">
        <v>130</v>
      </c>
      <c r="D70" s="216"/>
      <c r="E70" s="216"/>
      <c r="F70" s="216"/>
      <c r="G70" s="216"/>
      <c r="H70" s="216"/>
    </row>
    <row r="71" spans="2:9" s="54" customFormat="1" x14ac:dyDescent="0.25">
      <c r="B71" s="105">
        <v>2</v>
      </c>
      <c r="C71" s="229"/>
      <c r="D71" s="230"/>
      <c r="E71" s="230"/>
      <c r="F71" s="230"/>
      <c r="G71" s="230"/>
      <c r="H71" s="230"/>
    </row>
    <row r="72" spans="2:9" s="54" customFormat="1" x14ac:dyDescent="0.25">
      <c r="B72" s="105">
        <v>3</v>
      </c>
      <c r="C72" s="236"/>
      <c r="D72" s="237"/>
      <c r="E72" s="237"/>
      <c r="F72" s="237"/>
      <c r="G72" s="237"/>
      <c r="H72" s="237"/>
    </row>
    <row r="73" spans="2:9" s="54" customFormat="1" x14ac:dyDescent="0.25">
      <c r="B73" s="60">
        <v>4</v>
      </c>
      <c r="C73" s="229"/>
      <c r="D73" s="230"/>
      <c r="E73" s="230"/>
      <c r="F73" s="230"/>
      <c r="G73" s="230"/>
      <c r="H73" s="230"/>
    </row>
    <row r="74" spans="2:9" s="54" customFormat="1" x14ac:dyDescent="0.25">
      <c r="B74" s="105">
        <v>5</v>
      </c>
      <c r="C74" s="236"/>
      <c r="D74" s="237"/>
      <c r="E74" s="237"/>
      <c r="F74" s="237"/>
      <c r="G74" s="237"/>
      <c r="H74" s="237"/>
    </row>
    <row r="75" spans="2:9" s="54" customFormat="1" x14ac:dyDescent="0.25">
      <c r="B75" s="60">
        <v>6</v>
      </c>
      <c r="C75" s="229"/>
      <c r="D75" s="230"/>
      <c r="E75" s="230"/>
      <c r="F75" s="230"/>
      <c r="G75" s="230"/>
      <c r="H75" s="230"/>
    </row>
    <row r="77" spans="2:9" ht="21" customHeight="1" thickBot="1" x14ac:dyDescent="0.3">
      <c r="B77" s="226" t="s">
        <v>109</v>
      </c>
      <c r="C77" s="226"/>
      <c r="D77" s="226"/>
      <c r="E77" s="226"/>
      <c r="F77" s="226"/>
      <c r="G77" s="226"/>
      <c r="H77" s="226"/>
    </row>
    <row r="78" spans="2:9" s="54" customFormat="1" ht="15.75" thickTop="1" x14ac:dyDescent="0.25">
      <c r="B78" s="63" t="s">
        <v>47</v>
      </c>
      <c r="C78" s="132" t="s">
        <v>67</v>
      </c>
      <c r="D78" s="65"/>
      <c r="E78" s="65"/>
      <c r="F78" s="65"/>
      <c r="G78" s="65"/>
      <c r="H78" s="65"/>
    </row>
    <row r="79" spans="2:9" s="54" customFormat="1" x14ac:dyDescent="0.25">
      <c r="B79" s="105">
        <v>1</v>
      </c>
      <c r="C79" s="231" t="s">
        <v>130</v>
      </c>
      <c r="D79" s="216"/>
      <c r="E79" s="216"/>
      <c r="F79" s="216"/>
      <c r="G79" s="216"/>
      <c r="H79" s="216"/>
    </row>
    <row r="80" spans="2:9" s="54" customFormat="1" x14ac:dyDescent="0.25">
      <c r="B80" s="105">
        <v>2</v>
      </c>
      <c r="C80" s="229"/>
      <c r="D80" s="230"/>
      <c r="E80" s="230"/>
      <c r="F80" s="230"/>
      <c r="G80" s="230"/>
      <c r="H80" s="230"/>
    </row>
    <row r="81" spans="2:8" s="54" customFormat="1" x14ac:dyDescent="0.25">
      <c r="B81" s="105">
        <v>3</v>
      </c>
      <c r="C81" s="236"/>
      <c r="D81" s="237"/>
      <c r="E81" s="237"/>
      <c r="F81" s="237"/>
      <c r="G81" s="237"/>
      <c r="H81" s="237"/>
    </row>
    <row r="82" spans="2:8" s="54" customFormat="1" x14ac:dyDescent="0.25">
      <c r="B82" s="60">
        <v>4</v>
      </c>
      <c r="C82" s="229"/>
      <c r="D82" s="230"/>
      <c r="E82" s="230"/>
      <c r="F82" s="230"/>
      <c r="G82" s="230"/>
      <c r="H82" s="230"/>
    </row>
    <row r="83" spans="2:8" s="54" customFormat="1" x14ac:dyDescent="0.25">
      <c r="B83" s="105">
        <v>5</v>
      </c>
      <c r="C83" s="236"/>
      <c r="D83" s="237"/>
      <c r="E83" s="237"/>
      <c r="F83" s="237"/>
      <c r="G83" s="237"/>
      <c r="H83" s="237"/>
    </row>
    <row r="84" spans="2:8" s="54" customFormat="1" x14ac:dyDescent="0.25">
      <c r="B84" s="60">
        <v>6</v>
      </c>
      <c r="C84" s="229"/>
      <c r="D84" s="230"/>
      <c r="E84" s="230"/>
      <c r="F84" s="230"/>
      <c r="G84" s="230"/>
      <c r="H84" s="230"/>
    </row>
    <row r="87" spans="2:8" ht="45" x14ac:dyDescent="0.25">
      <c r="C87" s="133" t="s">
        <v>86</v>
      </c>
    </row>
    <row r="88" spans="2:8" x14ac:dyDescent="0.25">
      <c r="C88" s="134" t="s">
        <v>85</v>
      </c>
      <c r="D88" s="74"/>
      <c r="E88" s="74"/>
    </row>
  </sheetData>
  <mergeCells count="41">
    <mergeCell ref="C83:H83"/>
    <mergeCell ref="C84:H84"/>
    <mergeCell ref="C65:D65"/>
    <mergeCell ref="C66:D66"/>
    <mergeCell ref="C80:H80"/>
    <mergeCell ref="C82:H82"/>
    <mergeCell ref="C81:H81"/>
    <mergeCell ref="C74:H74"/>
    <mergeCell ref="C75:H75"/>
    <mergeCell ref="C70:H70"/>
    <mergeCell ref="C72:H72"/>
    <mergeCell ref="C71:H71"/>
    <mergeCell ref="C73:H73"/>
    <mergeCell ref="C79:H79"/>
    <mergeCell ref="B77:H77"/>
    <mergeCell ref="B68:H68"/>
    <mergeCell ref="C60:D60"/>
    <mergeCell ref="C61:D61"/>
    <mergeCell ref="C62:D62"/>
    <mergeCell ref="C63:D63"/>
    <mergeCell ref="C64:D64"/>
    <mergeCell ref="B26:I26"/>
    <mergeCell ref="B10:I10"/>
    <mergeCell ref="B34:I34"/>
    <mergeCell ref="B52:I52"/>
    <mergeCell ref="B59:I59"/>
    <mergeCell ref="C57:D57"/>
    <mergeCell ref="E54:I54"/>
    <mergeCell ref="E56:I56"/>
    <mergeCell ref="E55:I55"/>
    <mergeCell ref="E57:I57"/>
    <mergeCell ref="B43:I43"/>
    <mergeCell ref="C53:D53"/>
    <mergeCell ref="C54:D54"/>
    <mergeCell ref="C55:D55"/>
    <mergeCell ref="C56:D56"/>
    <mergeCell ref="B2:G2"/>
    <mergeCell ref="B4:G4"/>
    <mergeCell ref="B6:G6"/>
    <mergeCell ref="D7:E7"/>
    <mergeCell ref="D8:E8"/>
  </mergeCells>
  <dataValidations count="4">
    <dataValidation type="list" allowBlank="1" showInputMessage="1" showErrorMessage="1" sqref="H36:H40 H45:H49 F25 H28:H32 F33 H15:H24">
      <formula1>"Not yet Started,Completed, Working/ In Progress, Estimating, Onhold,Approval Required,Need More Information"</formula1>
    </dataValidation>
    <dataValidation type="list" allowBlank="1" showInputMessage="1" showErrorMessage="1" sqref="E12:E24 F36:F40 E28:E32 E45:E49">
      <formula1>"VizMax,CoreMax,DataMax,VizMax &amp; CoreMax,CoreMax &amp; DataMax,VizMax &amp; DataMax,VizMax &amp; CoreMax &amp; DataMax,Documentation"</formula1>
    </dataValidation>
    <dataValidation type="list" allowBlank="1" showInputMessage="1" showErrorMessage="1" sqref="F12:F24 E25 F28:F32 E33">
      <formula1>"Planning,Design, Development,Integration,Alpha Testing, Beta Testing, Commercial"</formula1>
    </dataValidation>
    <dataValidation type="list" allowBlank="1" showInputMessage="1" showErrorMessage="1" sqref="H12:H14">
      <formula1>"Not yet Started,Completed, Working/ In Progress, Estimating, Onhold"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2"/>
  <sheetViews>
    <sheetView topLeftCell="B22" zoomScale="95" zoomScaleNormal="95" workbookViewId="0">
      <selection activeCell="G29" sqref="G29"/>
    </sheetView>
  </sheetViews>
  <sheetFormatPr defaultRowHeight="15" x14ac:dyDescent="0.25"/>
  <cols>
    <col min="1" max="1" width="3.7109375" customWidth="1"/>
    <col min="2" max="2" width="15.5703125" style="53" customWidth="1"/>
    <col min="3" max="3" width="0.140625" style="53" customWidth="1"/>
    <col min="4" max="4" width="32.140625" customWidth="1"/>
    <col min="5" max="5" width="39.42578125" customWidth="1"/>
    <col min="6" max="6" width="21.7109375" customWidth="1"/>
    <col min="7" max="7" width="26.5703125" customWidth="1"/>
    <col min="8" max="8" width="21.5703125" customWidth="1"/>
    <col min="9" max="9" width="40.85546875" customWidth="1"/>
  </cols>
  <sheetData>
    <row r="1" spans="2:9" ht="15.75" thickBot="1" x14ac:dyDescent="0.3"/>
    <row r="2" spans="2:9" ht="57" customHeight="1" thickBot="1" x14ac:dyDescent="0.3">
      <c r="B2" s="217" t="s">
        <v>62</v>
      </c>
      <c r="C2" s="218"/>
      <c r="D2" s="218"/>
      <c r="E2" s="218"/>
      <c r="F2" s="218"/>
      <c r="G2" s="219"/>
    </row>
    <row r="4" spans="2:9" ht="52.5" customHeight="1" x14ac:dyDescent="0.25">
      <c r="B4" s="220" t="s">
        <v>0</v>
      </c>
      <c r="C4" s="220"/>
      <c r="D4" s="220"/>
      <c r="E4" s="220"/>
      <c r="F4" s="220"/>
      <c r="G4" s="220"/>
    </row>
    <row r="6" spans="2:9" ht="21.75" thickBot="1" x14ac:dyDescent="0.3">
      <c r="B6" s="221" t="s">
        <v>33</v>
      </c>
      <c r="C6" s="221"/>
      <c r="D6" s="221"/>
      <c r="E6" s="221"/>
      <c r="F6" s="221"/>
      <c r="G6" s="221"/>
    </row>
    <row r="7" spans="2:9" s="54" customFormat="1" ht="22.5" customHeight="1" thickTop="1" x14ac:dyDescent="0.25">
      <c r="B7" s="109" t="s">
        <v>34</v>
      </c>
      <c r="C7" s="128"/>
      <c r="D7" s="250" t="s">
        <v>35</v>
      </c>
      <c r="E7" s="251"/>
      <c r="F7" s="110" t="s">
        <v>58</v>
      </c>
      <c r="G7" s="75">
        <v>4.8</v>
      </c>
    </row>
    <row r="8" spans="2:9" s="54" customFormat="1" ht="55.5" customHeight="1" x14ac:dyDescent="0.25">
      <c r="B8" s="109" t="s">
        <v>36</v>
      </c>
      <c r="C8" s="128"/>
      <c r="D8" s="224" t="s">
        <v>59</v>
      </c>
      <c r="E8" s="225"/>
      <c r="F8" s="111" t="s">
        <v>37</v>
      </c>
      <c r="G8" s="165" t="s">
        <v>149</v>
      </c>
    </row>
    <row r="10" spans="2:9" ht="21" customHeight="1" thickBot="1" x14ac:dyDescent="0.3">
      <c r="B10" s="226" t="s">
        <v>101</v>
      </c>
      <c r="C10" s="226"/>
      <c r="D10" s="226"/>
      <c r="E10" s="226"/>
      <c r="F10" s="226"/>
      <c r="G10" s="226"/>
      <c r="H10" s="226"/>
      <c r="I10" s="226"/>
    </row>
    <row r="11" spans="2:9" ht="27" thickTop="1" thickBot="1" x14ac:dyDescent="0.3">
      <c r="B11" s="56" t="s">
        <v>47</v>
      </c>
      <c r="C11" s="129" t="s">
        <v>103</v>
      </c>
      <c r="D11" s="106" t="s">
        <v>38</v>
      </c>
      <c r="E11" s="106" t="s">
        <v>110</v>
      </c>
      <c r="F11" s="106" t="s">
        <v>46</v>
      </c>
      <c r="G11" s="106" t="s">
        <v>52</v>
      </c>
      <c r="H11" s="106" t="s">
        <v>39</v>
      </c>
      <c r="I11" s="98" t="s">
        <v>51</v>
      </c>
    </row>
    <row r="12" spans="2:9" s="54" customFormat="1" ht="19.5" customHeight="1" x14ac:dyDescent="0.25">
      <c r="B12" s="149"/>
      <c r="C12" s="150"/>
      <c r="D12" s="151"/>
      <c r="E12" s="152"/>
      <c r="F12" s="141"/>
      <c r="G12" s="142"/>
      <c r="H12" s="142"/>
      <c r="I12" s="142"/>
    </row>
    <row r="13" spans="2:9" s="54" customFormat="1" ht="19.5" customHeight="1" x14ac:dyDescent="0.25">
      <c r="B13" s="149"/>
      <c r="C13" s="150"/>
      <c r="D13" s="151"/>
      <c r="E13" s="152"/>
      <c r="F13" s="141"/>
      <c r="G13" s="142"/>
      <c r="H13" s="142"/>
      <c r="I13" s="59"/>
    </row>
    <row r="14" spans="2:9" s="54" customFormat="1" ht="49.5" customHeight="1" x14ac:dyDescent="0.25">
      <c r="B14" s="149"/>
      <c r="C14" s="150"/>
      <c r="D14" s="151"/>
      <c r="E14" s="152"/>
      <c r="F14" s="141"/>
      <c r="G14" s="142"/>
      <c r="H14" s="142"/>
      <c r="I14" s="59"/>
    </row>
    <row r="15" spans="2:9" s="54" customFormat="1" ht="19.5" customHeight="1" x14ac:dyDescent="0.25">
      <c r="B15" s="149"/>
      <c r="C15" s="150"/>
      <c r="D15" s="151"/>
      <c r="E15" s="152"/>
      <c r="F15" s="141"/>
      <c r="G15" s="142"/>
      <c r="H15" s="142"/>
      <c r="I15" s="59"/>
    </row>
    <row r="16" spans="2:9" s="54" customFormat="1" ht="19.5" customHeight="1" x14ac:dyDescent="0.25">
      <c r="B16" s="149"/>
      <c r="C16" s="150"/>
      <c r="D16" s="151"/>
      <c r="E16" s="152"/>
      <c r="F16" s="141"/>
      <c r="G16" s="142"/>
      <c r="H16" s="142"/>
      <c r="I16" s="59"/>
    </row>
    <row r="17" spans="2:9" s="54" customFormat="1" ht="19.5" customHeight="1" x14ac:dyDescent="0.25">
      <c r="B17" s="149"/>
      <c r="C17" s="150"/>
      <c r="D17" s="151"/>
      <c r="E17" s="152"/>
      <c r="F17" s="141"/>
      <c r="G17" s="142"/>
      <c r="H17" s="142"/>
      <c r="I17" s="59"/>
    </row>
    <row r="18" spans="2:9" s="54" customFormat="1" ht="19.5" customHeight="1" x14ac:dyDescent="0.25">
      <c r="B18" s="149"/>
      <c r="C18" s="150"/>
      <c r="D18" s="151"/>
      <c r="E18" s="152"/>
      <c r="F18" s="141"/>
      <c r="G18" s="142"/>
      <c r="H18" s="142"/>
      <c r="I18" s="59"/>
    </row>
    <row r="19" spans="2:9" s="54" customFormat="1" ht="19.5" customHeight="1" x14ac:dyDescent="0.25">
      <c r="B19" s="149"/>
      <c r="C19" s="150"/>
      <c r="D19" s="151"/>
      <c r="E19" s="152"/>
      <c r="F19" s="141"/>
      <c r="G19" s="142"/>
      <c r="H19" s="142"/>
      <c r="I19" s="59"/>
    </row>
    <row r="20" spans="2:9" s="54" customFormat="1" ht="29.25" customHeight="1" x14ac:dyDescent="0.25">
      <c r="B20" s="149"/>
      <c r="C20" s="150"/>
      <c r="D20" s="151"/>
      <c r="E20" s="152"/>
      <c r="F20" s="141"/>
      <c r="G20" s="142"/>
      <c r="H20" s="142"/>
      <c r="I20" s="59"/>
    </row>
    <row r="21" spans="2:9" s="54" customFormat="1" ht="26.25" customHeight="1" x14ac:dyDescent="0.25">
      <c r="B21" s="149"/>
      <c r="C21" s="150"/>
      <c r="D21" s="151"/>
      <c r="E21" s="152"/>
      <c r="F21" s="141"/>
      <c r="G21" s="142"/>
      <c r="H21" s="142"/>
      <c r="I21" s="59"/>
    </row>
    <row r="22" spans="2:9" s="54" customFormat="1" ht="19.5" customHeight="1" x14ac:dyDescent="0.25">
      <c r="B22" s="149"/>
      <c r="C22" s="150"/>
      <c r="D22" s="151"/>
      <c r="E22" s="152"/>
      <c r="F22" s="141"/>
      <c r="G22" s="142"/>
      <c r="H22" s="142"/>
      <c r="I22" s="59"/>
    </row>
    <row r="23" spans="2:9" s="54" customFormat="1" ht="27" customHeight="1" x14ac:dyDescent="0.25">
      <c r="B23" s="149"/>
      <c r="C23" s="150"/>
      <c r="D23" s="151"/>
      <c r="E23" s="152"/>
      <c r="F23" s="141"/>
      <c r="G23" s="142"/>
      <c r="H23" s="142"/>
      <c r="I23" s="59"/>
    </row>
    <row r="24" spans="2:9" x14ac:dyDescent="0.25">
      <c r="B24" s="61"/>
      <c r="C24" s="104"/>
      <c r="E24" s="59"/>
      <c r="F24" s="59"/>
      <c r="G24" s="59"/>
      <c r="H24" s="59"/>
    </row>
    <row r="25" spans="2:9" ht="21" customHeight="1" thickBot="1" x14ac:dyDescent="0.3">
      <c r="B25" s="221" t="s">
        <v>105</v>
      </c>
      <c r="C25" s="221"/>
      <c r="D25" s="221"/>
      <c r="E25" s="221"/>
      <c r="F25" s="221"/>
      <c r="G25" s="221"/>
      <c r="H25" s="221"/>
      <c r="I25" s="221"/>
    </row>
    <row r="26" spans="2:9" ht="32.25" customHeight="1" thickTop="1" thickBot="1" x14ac:dyDescent="0.3">
      <c r="B26" s="56" t="s">
        <v>47</v>
      </c>
      <c r="C26" s="129" t="s">
        <v>103</v>
      </c>
      <c r="D26" s="106" t="s">
        <v>38</v>
      </c>
      <c r="E26" s="106" t="s">
        <v>100</v>
      </c>
      <c r="F26" s="106" t="s">
        <v>46</v>
      </c>
      <c r="G26" s="106" t="s">
        <v>52</v>
      </c>
      <c r="H26" s="106" t="s">
        <v>39</v>
      </c>
      <c r="I26" s="98" t="s">
        <v>51</v>
      </c>
    </row>
    <row r="27" spans="2:9" s="54" customFormat="1" ht="19.5" customHeight="1" x14ac:dyDescent="0.25">
      <c r="B27" s="104">
        <v>1</v>
      </c>
      <c r="C27" s="130"/>
      <c r="D27" s="192" t="s">
        <v>131</v>
      </c>
      <c r="E27" s="187" t="s">
        <v>106</v>
      </c>
      <c r="F27" s="141" t="s">
        <v>145</v>
      </c>
      <c r="G27" s="142" t="s">
        <v>48</v>
      </c>
      <c r="H27" s="142"/>
      <c r="I27" s="142"/>
    </row>
    <row r="28" spans="2:9" s="54" customFormat="1" ht="19.5" customHeight="1" x14ac:dyDescent="0.25">
      <c r="B28" s="104"/>
      <c r="C28" s="130"/>
      <c r="D28" s="66"/>
      <c r="E28" s="107"/>
      <c r="F28" s="107"/>
      <c r="G28" s="108"/>
      <c r="H28" s="76"/>
      <c r="I28" s="59"/>
    </row>
    <row r="29" spans="2:9" s="54" customFormat="1" ht="19.5" customHeight="1" x14ac:dyDescent="0.25">
      <c r="B29" s="104"/>
      <c r="C29" s="130"/>
      <c r="D29" s="66"/>
      <c r="E29" s="107"/>
      <c r="F29" s="107"/>
      <c r="G29" s="108"/>
      <c r="H29" s="76"/>
      <c r="I29" s="59"/>
    </row>
    <row r="30" spans="2:9" s="54" customFormat="1" ht="19.5" customHeight="1" x14ac:dyDescent="0.25">
      <c r="B30" s="104"/>
      <c r="C30" s="130"/>
      <c r="D30" s="66"/>
      <c r="E30" s="107"/>
      <c r="F30" s="107"/>
      <c r="G30" s="108"/>
      <c r="H30" s="76"/>
      <c r="I30" s="59"/>
    </row>
    <row r="31" spans="2:9" s="54" customFormat="1" ht="19.5" customHeight="1" x14ac:dyDescent="0.25">
      <c r="B31" s="104"/>
      <c r="C31" s="130"/>
      <c r="D31" s="66"/>
      <c r="E31" s="107"/>
      <c r="F31" s="107"/>
      <c r="G31" s="108"/>
      <c r="H31" s="76"/>
      <c r="I31" s="59"/>
    </row>
    <row r="32" spans="2:9" x14ac:dyDescent="0.25">
      <c r="B32" s="61"/>
      <c r="C32" s="104"/>
      <c r="E32" s="59"/>
      <c r="F32" s="59"/>
      <c r="G32" s="59"/>
      <c r="H32" s="59"/>
    </row>
    <row r="33" spans="2:9" ht="21" customHeight="1" thickBot="1" x14ac:dyDescent="0.3">
      <c r="B33" s="221" t="s">
        <v>53</v>
      </c>
      <c r="C33" s="221"/>
      <c r="D33" s="221"/>
      <c r="E33" s="221"/>
      <c r="F33" s="221"/>
      <c r="G33" s="221"/>
      <c r="H33" s="221"/>
      <c r="I33" s="221"/>
    </row>
    <row r="34" spans="2:9" ht="30" customHeight="1" thickTop="1" thickBot="1" x14ac:dyDescent="0.3">
      <c r="B34" s="62" t="s">
        <v>47</v>
      </c>
      <c r="C34" s="129" t="s">
        <v>103</v>
      </c>
      <c r="D34" s="58" t="s">
        <v>54</v>
      </c>
      <c r="E34" s="58" t="s">
        <v>104</v>
      </c>
      <c r="F34" s="57" t="s">
        <v>100</v>
      </c>
      <c r="G34" s="58" t="s">
        <v>107</v>
      </c>
      <c r="H34" s="58" t="s">
        <v>39</v>
      </c>
      <c r="I34" s="58" t="s">
        <v>51</v>
      </c>
    </row>
    <row r="35" spans="2:9" s="54" customFormat="1" x14ac:dyDescent="0.25">
      <c r="B35" s="116">
        <v>1</v>
      </c>
      <c r="C35" s="130"/>
      <c r="D35" s="158" t="s">
        <v>130</v>
      </c>
      <c r="E35" s="127"/>
      <c r="F35" s="114"/>
      <c r="G35" s="118"/>
      <c r="H35" s="119"/>
      <c r="I35" s="120"/>
    </row>
    <row r="36" spans="2:9" s="54" customFormat="1" x14ac:dyDescent="0.25">
      <c r="B36" s="116">
        <v>2</v>
      </c>
      <c r="C36" s="130"/>
      <c r="D36" s="120"/>
      <c r="E36" s="127"/>
      <c r="F36" s="113"/>
      <c r="G36" s="121"/>
      <c r="H36" s="122"/>
      <c r="I36" s="120"/>
    </row>
    <row r="37" spans="2:9" s="54" customFormat="1" x14ac:dyDescent="0.25">
      <c r="B37" s="116">
        <v>3</v>
      </c>
      <c r="C37" s="130"/>
      <c r="D37" s="120"/>
      <c r="E37" s="127"/>
      <c r="F37" s="113"/>
      <c r="G37" s="121"/>
      <c r="H37" s="122"/>
      <c r="I37" s="120"/>
    </row>
    <row r="38" spans="2:9" s="54" customFormat="1" x14ac:dyDescent="0.25">
      <c r="B38" s="116">
        <v>4</v>
      </c>
      <c r="C38" s="130"/>
      <c r="D38" s="120"/>
      <c r="E38" s="127"/>
      <c r="F38" s="113"/>
      <c r="G38" s="121"/>
      <c r="H38" s="122"/>
      <c r="I38" s="120"/>
    </row>
    <row r="39" spans="2:9" s="54" customFormat="1" x14ac:dyDescent="0.25">
      <c r="B39" s="116">
        <v>5</v>
      </c>
      <c r="C39" s="130"/>
      <c r="D39" s="123"/>
      <c r="E39" s="127"/>
      <c r="F39" s="115"/>
      <c r="G39" s="124"/>
      <c r="H39" s="125"/>
      <c r="I39" s="120"/>
    </row>
    <row r="40" spans="2:9" s="54" customFormat="1" x14ac:dyDescent="0.2">
      <c r="B40" s="77"/>
      <c r="C40" s="131"/>
      <c r="D40" s="78"/>
      <c r="E40" s="77" t="s">
        <v>55</v>
      </c>
      <c r="F40" s="77"/>
      <c r="G40" s="79">
        <f>SUBTOTAL(109,Table518[Change Description])</f>
        <v>0</v>
      </c>
      <c r="H40" s="80"/>
      <c r="I40" s="99"/>
    </row>
    <row r="42" spans="2:9" ht="21" customHeight="1" thickBot="1" x14ac:dyDescent="0.3">
      <c r="B42" s="221" t="s">
        <v>111</v>
      </c>
      <c r="C42" s="221"/>
      <c r="D42" s="221"/>
      <c r="E42" s="221"/>
      <c r="F42" s="221"/>
      <c r="G42" s="221"/>
      <c r="H42" s="221"/>
      <c r="I42" s="221"/>
    </row>
    <row r="43" spans="2:9" ht="30" customHeight="1" thickTop="1" thickBot="1" x14ac:dyDescent="0.3">
      <c r="B43" s="62" t="s">
        <v>47</v>
      </c>
      <c r="C43" s="129" t="s">
        <v>103</v>
      </c>
      <c r="D43" s="58" t="s">
        <v>112</v>
      </c>
      <c r="E43" s="57" t="s">
        <v>100</v>
      </c>
      <c r="F43" s="58" t="s">
        <v>107</v>
      </c>
      <c r="G43" s="58" t="s">
        <v>113</v>
      </c>
      <c r="H43" s="58" t="s">
        <v>39</v>
      </c>
      <c r="I43" s="58" t="s">
        <v>114</v>
      </c>
    </row>
    <row r="44" spans="2:9" s="54" customFormat="1" x14ac:dyDescent="0.25">
      <c r="B44" s="116">
        <v>1</v>
      </c>
      <c r="C44" s="130"/>
      <c r="D44" s="166" t="s">
        <v>130</v>
      </c>
      <c r="E44" s="114"/>
      <c r="F44" s="118"/>
      <c r="G44" s="127"/>
      <c r="H44" s="119"/>
      <c r="I44" s="120"/>
    </row>
    <row r="45" spans="2:9" s="54" customFormat="1" x14ac:dyDescent="0.25">
      <c r="B45" s="116">
        <v>2</v>
      </c>
      <c r="C45" s="130"/>
      <c r="D45" s="120"/>
      <c r="E45" s="113"/>
      <c r="F45" s="121"/>
      <c r="G45" s="127"/>
      <c r="H45" s="122"/>
      <c r="I45" s="120"/>
    </row>
    <row r="46" spans="2:9" s="54" customFormat="1" x14ac:dyDescent="0.25">
      <c r="B46" s="116">
        <v>3</v>
      </c>
      <c r="C46" s="130"/>
      <c r="D46" s="120"/>
      <c r="E46" s="113"/>
      <c r="F46" s="121"/>
      <c r="G46" s="127"/>
      <c r="H46" s="122"/>
      <c r="I46" s="120"/>
    </row>
    <row r="47" spans="2:9" s="54" customFormat="1" x14ac:dyDescent="0.25">
      <c r="B47" s="116">
        <v>4</v>
      </c>
      <c r="C47" s="130"/>
      <c r="D47" s="120"/>
      <c r="E47" s="113"/>
      <c r="F47" s="121"/>
      <c r="G47" s="127"/>
      <c r="H47" s="122"/>
      <c r="I47" s="120"/>
    </row>
    <row r="48" spans="2:9" s="54" customFormat="1" x14ac:dyDescent="0.25">
      <c r="B48" s="116">
        <v>5</v>
      </c>
      <c r="C48" s="130"/>
      <c r="D48" s="123"/>
      <c r="E48" s="115"/>
      <c r="F48" s="124"/>
      <c r="G48" s="127"/>
      <c r="H48" s="125"/>
      <c r="I48" s="120"/>
    </row>
    <row r="49" spans="2:9" s="54" customFormat="1" x14ac:dyDescent="0.2">
      <c r="B49" s="77"/>
      <c r="C49" s="131"/>
      <c r="D49" s="78"/>
      <c r="E49" s="77"/>
      <c r="F49" s="79">
        <f>SUBTOTAL(109,Table5320[Issue Description])</f>
        <v>0</v>
      </c>
      <c r="G49" s="77" t="s">
        <v>55</v>
      </c>
      <c r="H49" s="80"/>
      <c r="I49" s="99"/>
    </row>
    <row r="51" spans="2:9" ht="21" customHeight="1" thickBot="1" x14ac:dyDescent="0.3">
      <c r="B51" s="226" t="s">
        <v>56</v>
      </c>
      <c r="C51" s="226"/>
      <c r="D51" s="226"/>
      <c r="E51" s="226"/>
      <c r="F51" s="226"/>
      <c r="G51" s="226"/>
      <c r="H51" s="226"/>
      <c r="I51" s="226"/>
    </row>
    <row r="52" spans="2:9" ht="15.75" thickTop="1" x14ac:dyDescent="0.25">
      <c r="B52" s="63" t="s">
        <v>47</v>
      </c>
      <c r="C52" s="227" t="s">
        <v>38</v>
      </c>
      <c r="D52" s="228"/>
      <c r="E52" s="64" t="s">
        <v>56</v>
      </c>
      <c r="F52" s="65"/>
      <c r="G52" s="65"/>
      <c r="H52" s="65"/>
      <c r="I52" s="65"/>
    </row>
    <row r="53" spans="2:9" s="54" customFormat="1" ht="69.75" customHeight="1" x14ac:dyDescent="0.25">
      <c r="B53" s="153"/>
      <c r="C53" s="253"/>
      <c r="D53" s="254"/>
      <c r="E53" s="215"/>
      <c r="F53" s="255"/>
      <c r="G53" s="255"/>
      <c r="H53" s="255"/>
      <c r="I53" s="255"/>
    </row>
    <row r="54" spans="2:9" s="54" customFormat="1" ht="30.75" customHeight="1" x14ac:dyDescent="0.25">
      <c r="B54" s="153"/>
      <c r="C54" s="215"/>
      <c r="D54" s="216"/>
      <c r="E54" s="247"/>
      <c r="F54" s="256"/>
      <c r="G54" s="256"/>
      <c r="H54" s="256"/>
      <c r="I54" s="256"/>
    </row>
    <row r="55" spans="2:9" s="54" customFormat="1" ht="61.5" customHeight="1" x14ac:dyDescent="0.25">
      <c r="B55" s="153"/>
      <c r="C55" s="253"/>
      <c r="D55" s="254"/>
      <c r="E55" s="215"/>
      <c r="F55" s="255"/>
      <c r="G55" s="255"/>
      <c r="H55" s="255"/>
      <c r="I55" s="255"/>
    </row>
    <row r="56" spans="2:9" s="54" customFormat="1" x14ac:dyDescent="0.25">
      <c r="B56" s="105">
        <v>4</v>
      </c>
      <c r="C56" s="252"/>
      <c r="D56" s="246"/>
      <c r="E56" s="229"/>
      <c r="F56" s="230"/>
      <c r="G56" s="230"/>
      <c r="H56" s="230"/>
      <c r="I56" s="230"/>
    </row>
    <row r="58" spans="2:9" ht="21" customHeight="1" thickBot="1" x14ac:dyDescent="0.3">
      <c r="B58" s="226" t="s">
        <v>60</v>
      </c>
      <c r="C58" s="226"/>
      <c r="D58" s="226"/>
      <c r="E58" s="226"/>
      <c r="F58" s="226"/>
      <c r="G58" s="226"/>
      <c r="H58" s="226"/>
      <c r="I58" s="226"/>
    </row>
    <row r="59" spans="2:9" s="54" customFormat="1" ht="26.25" thickTop="1" x14ac:dyDescent="0.25">
      <c r="B59" s="135" t="s">
        <v>47</v>
      </c>
      <c r="C59" s="238" t="s">
        <v>61</v>
      </c>
      <c r="D59" s="233"/>
      <c r="E59" s="136" t="s">
        <v>63</v>
      </c>
      <c r="F59" s="136" t="s">
        <v>66</v>
      </c>
      <c r="G59" s="136" t="s">
        <v>64</v>
      </c>
      <c r="H59" s="136" t="s">
        <v>65</v>
      </c>
      <c r="I59" s="136" t="s">
        <v>102</v>
      </c>
    </row>
    <row r="60" spans="2:9" s="54" customFormat="1" ht="39.75" customHeight="1" x14ac:dyDescent="0.25">
      <c r="B60" s="144"/>
      <c r="C60" s="257" t="s">
        <v>130</v>
      </c>
      <c r="D60" s="235"/>
      <c r="E60" s="145"/>
      <c r="F60" s="145"/>
      <c r="G60" s="145"/>
      <c r="H60" s="145"/>
      <c r="I60" s="138"/>
    </row>
    <row r="61" spans="2:9" s="54" customFormat="1" ht="36" customHeight="1" x14ac:dyDescent="0.25">
      <c r="B61" s="147"/>
      <c r="C61" s="257"/>
      <c r="D61" s="235"/>
      <c r="E61" s="145"/>
      <c r="F61" s="145"/>
      <c r="G61" s="145"/>
      <c r="H61" s="145"/>
      <c r="I61" s="138"/>
    </row>
    <row r="62" spans="2:9" s="54" customFormat="1" ht="45" customHeight="1" x14ac:dyDescent="0.25">
      <c r="B62" s="147"/>
      <c r="C62" s="257"/>
      <c r="D62" s="235"/>
      <c r="E62" s="146"/>
      <c r="F62" s="146"/>
      <c r="G62" s="146"/>
      <c r="H62" s="154"/>
      <c r="I62" s="102"/>
    </row>
    <row r="63" spans="2:9" s="54" customFormat="1" ht="37.5" customHeight="1" x14ac:dyDescent="0.25">
      <c r="B63" s="147"/>
      <c r="C63" s="257"/>
      <c r="D63" s="235"/>
      <c r="E63" s="145"/>
      <c r="F63" s="145"/>
      <c r="G63" s="145"/>
      <c r="H63" s="145"/>
      <c r="I63" s="138"/>
    </row>
    <row r="64" spans="2:9" s="54" customFormat="1" ht="25.5" customHeight="1" x14ac:dyDescent="0.25">
      <c r="B64" s="147"/>
      <c r="C64" s="257"/>
      <c r="D64" s="235"/>
      <c r="E64" s="146"/>
      <c r="F64" s="146"/>
      <c r="G64" s="146"/>
      <c r="H64" s="146"/>
      <c r="I64" s="102"/>
    </row>
    <row r="65" spans="2:8" ht="49.5" customHeight="1" x14ac:dyDescent="0.25">
      <c r="B65" s="147"/>
      <c r="C65" s="257"/>
      <c r="D65" s="235"/>
      <c r="E65" s="148"/>
      <c r="F65" s="145"/>
      <c r="G65" s="145"/>
      <c r="H65" s="145"/>
    </row>
    <row r="66" spans="2:8" ht="21" customHeight="1" thickBot="1" x14ac:dyDescent="0.3">
      <c r="B66" s="226" t="s">
        <v>108</v>
      </c>
      <c r="C66" s="226"/>
      <c r="D66" s="226"/>
      <c r="E66" s="226"/>
      <c r="F66" s="226"/>
      <c r="G66" s="226"/>
      <c r="H66" s="226"/>
    </row>
    <row r="67" spans="2:8" s="54" customFormat="1" ht="141" thickTop="1" x14ac:dyDescent="0.25">
      <c r="B67" s="63" t="s">
        <v>47</v>
      </c>
      <c r="C67" s="132" t="s">
        <v>67</v>
      </c>
      <c r="D67" s="65"/>
      <c r="E67" s="65"/>
      <c r="F67" s="65"/>
      <c r="G67" s="65"/>
      <c r="H67" s="65"/>
    </row>
    <row r="68" spans="2:8" s="54" customFormat="1" x14ac:dyDescent="0.25">
      <c r="B68" s="105"/>
      <c r="C68" s="231" t="s">
        <v>130</v>
      </c>
      <c r="D68" s="216"/>
      <c r="E68" s="216"/>
      <c r="F68" s="216"/>
      <c r="G68" s="216"/>
      <c r="H68" s="216"/>
    </row>
    <row r="69" spans="2:8" s="54" customFormat="1" x14ac:dyDescent="0.25">
      <c r="B69" s="105"/>
      <c r="C69" s="249"/>
      <c r="D69" s="248"/>
      <c r="E69" s="248"/>
      <c r="F69" s="248"/>
      <c r="G69" s="248"/>
      <c r="H69" s="248"/>
    </row>
    <row r="70" spans="2:8" s="54" customFormat="1" x14ac:dyDescent="0.25">
      <c r="B70" s="105"/>
      <c r="C70" s="231"/>
      <c r="D70" s="216"/>
      <c r="E70" s="216"/>
      <c r="F70" s="216"/>
      <c r="G70" s="216"/>
      <c r="H70" s="216"/>
    </row>
    <row r="71" spans="2:8" s="54" customFormat="1" x14ac:dyDescent="0.25">
      <c r="B71" s="60"/>
      <c r="C71" s="249"/>
      <c r="D71" s="248"/>
      <c r="E71" s="248"/>
      <c r="F71" s="248"/>
      <c r="G71" s="248"/>
      <c r="H71" s="248"/>
    </row>
    <row r="72" spans="2:8" s="54" customFormat="1" x14ac:dyDescent="0.25">
      <c r="B72" s="105"/>
      <c r="C72" s="236"/>
      <c r="D72" s="237"/>
      <c r="E72" s="237"/>
      <c r="F72" s="237"/>
      <c r="G72" s="237"/>
      <c r="H72" s="237"/>
    </row>
    <row r="73" spans="2:8" s="54" customFormat="1" x14ac:dyDescent="0.25">
      <c r="B73" s="60"/>
      <c r="C73" s="229"/>
      <c r="D73" s="230"/>
      <c r="E73" s="230"/>
      <c r="F73" s="230"/>
      <c r="G73" s="230"/>
      <c r="H73" s="230"/>
    </row>
    <row r="75" spans="2:8" ht="21" customHeight="1" thickBot="1" x14ac:dyDescent="0.3">
      <c r="B75" s="226" t="s">
        <v>109</v>
      </c>
      <c r="C75" s="226"/>
      <c r="D75" s="226"/>
      <c r="E75" s="226"/>
      <c r="F75" s="226"/>
      <c r="G75" s="226"/>
      <c r="H75" s="226"/>
    </row>
    <row r="76" spans="2:8" s="54" customFormat="1" ht="141" thickTop="1" x14ac:dyDescent="0.25">
      <c r="B76" s="63" t="s">
        <v>47</v>
      </c>
      <c r="C76" s="132" t="s">
        <v>67</v>
      </c>
      <c r="D76" s="65"/>
      <c r="E76" s="65"/>
      <c r="F76" s="65"/>
      <c r="G76" s="65"/>
      <c r="H76" s="65"/>
    </row>
    <row r="77" spans="2:8" s="54" customFormat="1" x14ac:dyDescent="0.25">
      <c r="B77" s="105"/>
      <c r="C77" s="231" t="s">
        <v>130</v>
      </c>
      <c r="D77" s="216"/>
      <c r="E77" s="216"/>
      <c r="F77" s="216"/>
      <c r="G77" s="216"/>
      <c r="H77" s="216"/>
    </row>
    <row r="78" spans="2:8" s="54" customFormat="1" x14ac:dyDescent="0.25">
      <c r="B78" s="105">
        <v>2</v>
      </c>
      <c r="C78" s="229"/>
      <c r="D78" s="230"/>
      <c r="E78" s="230"/>
      <c r="F78" s="230"/>
      <c r="G78" s="230"/>
      <c r="H78" s="230"/>
    </row>
    <row r="79" spans="2:8" s="54" customFormat="1" x14ac:dyDescent="0.25">
      <c r="B79" s="105">
        <v>3</v>
      </c>
      <c r="C79" s="236"/>
      <c r="D79" s="237"/>
      <c r="E79" s="237"/>
      <c r="F79" s="237"/>
      <c r="G79" s="237"/>
      <c r="H79" s="237"/>
    </row>
    <row r="80" spans="2:8" s="54" customFormat="1" x14ac:dyDescent="0.25">
      <c r="B80" s="60">
        <v>4</v>
      </c>
      <c r="C80" s="229"/>
      <c r="D80" s="230"/>
      <c r="E80" s="230"/>
      <c r="F80" s="230"/>
      <c r="G80" s="230"/>
      <c r="H80" s="230"/>
    </row>
    <row r="81" spans="2:8" s="54" customFormat="1" x14ac:dyDescent="0.25">
      <c r="B81" s="105">
        <v>5</v>
      </c>
      <c r="C81" s="236"/>
      <c r="D81" s="237"/>
      <c r="E81" s="237"/>
      <c r="F81" s="237"/>
      <c r="G81" s="237"/>
      <c r="H81" s="237"/>
    </row>
    <row r="82" spans="2:8" s="54" customFormat="1" x14ac:dyDescent="0.25">
      <c r="B82" s="60">
        <v>6</v>
      </c>
      <c r="C82" s="229"/>
      <c r="D82" s="230"/>
      <c r="E82" s="230"/>
      <c r="F82" s="230"/>
      <c r="G82" s="230"/>
      <c r="H82" s="230"/>
    </row>
  </sheetData>
  <mergeCells count="41">
    <mergeCell ref="C79:H79"/>
    <mergeCell ref="C80:H80"/>
    <mergeCell ref="C81:H81"/>
    <mergeCell ref="C82:H82"/>
    <mergeCell ref="C71:H71"/>
    <mergeCell ref="C72:H72"/>
    <mergeCell ref="C73:H73"/>
    <mergeCell ref="B75:H75"/>
    <mergeCell ref="C77:H77"/>
    <mergeCell ref="C78:H78"/>
    <mergeCell ref="C70:H70"/>
    <mergeCell ref="B58:I58"/>
    <mergeCell ref="C59:D59"/>
    <mergeCell ref="C60:D60"/>
    <mergeCell ref="C61:D61"/>
    <mergeCell ref="C62:D62"/>
    <mergeCell ref="C65:D65"/>
    <mergeCell ref="C63:D63"/>
    <mergeCell ref="C64:D64"/>
    <mergeCell ref="B66:H66"/>
    <mergeCell ref="C68:H68"/>
    <mergeCell ref="C69:H69"/>
    <mergeCell ref="C54:D54"/>
    <mergeCell ref="E54:I54"/>
    <mergeCell ref="C55:D55"/>
    <mergeCell ref="E55:I55"/>
    <mergeCell ref="C56:D56"/>
    <mergeCell ref="E56:I56"/>
    <mergeCell ref="C53:D53"/>
    <mergeCell ref="E53:I53"/>
    <mergeCell ref="B2:G2"/>
    <mergeCell ref="B4:G4"/>
    <mergeCell ref="B6:G6"/>
    <mergeCell ref="D7:E7"/>
    <mergeCell ref="D8:E8"/>
    <mergeCell ref="B10:I10"/>
    <mergeCell ref="B25:I25"/>
    <mergeCell ref="B33:I33"/>
    <mergeCell ref="B42:I42"/>
    <mergeCell ref="B51:I51"/>
    <mergeCell ref="C52:D52"/>
  </mergeCells>
  <dataValidations count="4">
    <dataValidation type="list" allowBlank="1" showInputMessage="1" showErrorMessage="1" sqref="E32 E24 F28:F31">
      <formula1>"Planning,Design, Development,Integration,Alpha Testing, Beta Testing, Commercial"</formula1>
    </dataValidation>
    <dataValidation type="list" allowBlank="1" showInputMessage="1" showErrorMessage="1" sqref="F35:F39 E12:E23 E44:E48 E27:E31">
      <formula1>"VizMax,CoreMax,DataMax,VizMax &amp; CoreMax,CoreMax &amp; DataMax,VizMax &amp; DataMax,VizMax &amp; CoreMax &amp; DataMax,Documentation"</formula1>
    </dataValidation>
    <dataValidation type="list" allowBlank="1" showInputMessage="1" showErrorMessage="1" sqref="H35:H39 H44:H48 F24 F32 H28:H31">
      <formula1>"Not yet Started,Completed, Working/ In Progress, Estimating, Onhold,Approval Required,Need More Information"</formula1>
    </dataValidation>
    <dataValidation type="list" allowBlank="1" showInputMessage="1" showErrorMessage="1" sqref="G12:G23 G27">
      <formula1>"Not yet Started,Completed, Working/ In Progress, Estimating, Onhold"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23"/>
  <sheetViews>
    <sheetView zoomScale="95" zoomScaleNormal="95" workbookViewId="0">
      <selection activeCell="D27" sqref="D26:D27"/>
    </sheetView>
  </sheetViews>
  <sheetFormatPr defaultRowHeight="15" x14ac:dyDescent="0.25"/>
  <cols>
    <col min="1" max="1" width="3.85546875" customWidth="1"/>
    <col min="2" max="2" width="50.7109375" customWidth="1"/>
    <col min="3" max="3" width="27.28515625" customWidth="1"/>
    <col min="4" max="4" width="45.7109375" customWidth="1"/>
    <col min="5" max="5" width="40" customWidth="1"/>
    <col min="6" max="6" width="33.7109375" customWidth="1"/>
  </cols>
  <sheetData>
    <row r="1" spans="2:5" ht="15.75" thickBot="1" x14ac:dyDescent="0.3"/>
    <row r="2" spans="2:5" ht="57" customHeight="1" thickBot="1" x14ac:dyDescent="0.3">
      <c r="B2" s="217" t="s">
        <v>62</v>
      </c>
      <c r="C2" s="218"/>
      <c r="D2" s="218"/>
      <c r="E2" s="219"/>
    </row>
    <row r="3" spans="2:5" x14ac:dyDescent="0.25">
      <c r="B3" s="53"/>
    </row>
    <row r="4" spans="2:5" ht="52.5" customHeight="1" x14ac:dyDescent="0.25">
      <c r="B4" s="220" t="s">
        <v>84</v>
      </c>
      <c r="C4" s="220"/>
      <c r="D4" s="220"/>
      <c r="E4" s="220"/>
    </row>
    <row r="6" spans="2:5" ht="24" customHeight="1" thickBot="1" x14ac:dyDescent="0.3">
      <c r="B6" s="260" t="s">
        <v>77</v>
      </c>
      <c r="C6" s="260"/>
      <c r="D6" s="260"/>
      <c r="E6" s="260"/>
    </row>
    <row r="7" spans="2:5" ht="13.5" customHeight="1" thickTop="1" x14ac:dyDescent="0.25"/>
    <row r="8" spans="2:5" s="67" customFormat="1" ht="29.25" customHeight="1" thickBot="1" x14ac:dyDescent="0.25">
      <c r="B8" s="69"/>
      <c r="C8" s="70" t="s">
        <v>68</v>
      </c>
      <c r="D8" s="261" t="s">
        <v>79</v>
      </c>
      <c r="E8" s="262"/>
    </row>
    <row r="9" spans="2:5" s="68" customFormat="1" ht="18" customHeight="1" thickTop="1" x14ac:dyDescent="0.25">
      <c r="B9" s="81" t="s">
        <v>75</v>
      </c>
      <c r="C9" s="82">
        <v>41536</v>
      </c>
      <c r="D9" s="263"/>
      <c r="E9" s="264"/>
    </row>
    <row r="10" spans="2:5" s="68" customFormat="1" ht="18" customHeight="1" x14ac:dyDescent="0.25">
      <c r="B10" s="83" t="s">
        <v>76</v>
      </c>
      <c r="C10" s="84">
        <v>41540</v>
      </c>
      <c r="D10" s="265"/>
      <c r="E10" s="266"/>
    </row>
    <row r="11" spans="2:5" s="68" customFormat="1" ht="18" customHeight="1" x14ac:dyDescent="0.25">
      <c r="B11" s="83" t="s">
        <v>87</v>
      </c>
      <c r="C11" s="85" t="s">
        <v>78</v>
      </c>
      <c r="D11" s="258"/>
      <c r="E11" s="259"/>
    </row>
    <row r="12" spans="2:5" ht="13.5" customHeight="1" x14ac:dyDescent="0.25"/>
    <row r="13" spans="2:5" ht="24.75" customHeight="1" thickBot="1" x14ac:dyDescent="0.3">
      <c r="B13" s="71" t="s">
        <v>69</v>
      </c>
      <c r="C13" s="72" t="s">
        <v>80</v>
      </c>
      <c r="D13" s="72" t="s">
        <v>70</v>
      </c>
      <c r="E13" s="72" t="s">
        <v>81</v>
      </c>
    </row>
    <row r="14" spans="2:5" ht="18.75" customHeight="1" x14ac:dyDescent="0.25">
      <c r="B14" s="86" t="s">
        <v>88</v>
      </c>
      <c r="C14" s="87">
        <v>100</v>
      </c>
      <c r="D14" s="86" t="s">
        <v>89</v>
      </c>
      <c r="E14" s="88">
        <v>800</v>
      </c>
    </row>
    <row r="15" spans="2:5" ht="18.75" customHeight="1" x14ac:dyDescent="0.25">
      <c r="B15" s="83" t="s">
        <v>90</v>
      </c>
      <c r="C15" s="89">
        <v>0.15</v>
      </c>
      <c r="D15" s="83" t="s">
        <v>91</v>
      </c>
      <c r="E15" s="89">
        <v>0.15</v>
      </c>
    </row>
    <row r="16" spans="2:5" ht="18.75" customHeight="1" x14ac:dyDescent="0.25">
      <c r="B16" s="83" t="s">
        <v>92</v>
      </c>
      <c r="C16" s="90">
        <f>C15*C14</f>
        <v>15</v>
      </c>
      <c r="D16" s="83" t="s">
        <v>93</v>
      </c>
      <c r="E16" s="91">
        <f>E14*E15</f>
        <v>120</v>
      </c>
    </row>
    <row r="17" spans="2:6" ht="21" customHeight="1" x14ac:dyDescent="0.25">
      <c r="B17" s="83" t="s">
        <v>94</v>
      </c>
      <c r="C17" s="87">
        <v>16</v>
      </c>
      <c r="D17" s="83" t="s">
        <v>95</v>
      </c>
      <c r="E17" s="88">
        <v>130</v>
      </c>
    </row>
    <row r="18" spans="2:6" ht="21" customHeight="1" x14ac:dyDescent="0.25">
      <c r="B18" s="83" t="s">
        <v>96</v>
      </c>
      <c r="C18" s="87">
        <v>101</v>
      </c>
      <c r="D18" s="83" t="s">
        <v>97</v>
      </c>
      <c r="E18" s="87">
        <v>810</v>
      </c>
    </row>
    <row r="19" spans="2:6" ht="13.5" customHeight="1" x14ac:dyDescent="0.25"/>
    <row r="20" spans="2:6" s="55" customFormat="1" ht="23.25" customHeight="1" thickBot="1" x14ac:dyDescent="0.3">
      <c r="B20" s="71" t="s">
        <v>82</v>
      </c>
      <c r="C20" s="72" t="s">
        <v>83</v>
      </c>
      <c r="D20" s="72" t="s">
        <v>71</v>
      </c>
      <c r="E20" s="72" t="s">
        <v>72</v>
      </c>
      <c r="F20" s="73" t="s">
        <v>73</v>
      </c>
    </row>
    <row r="21" spans="2:6" ht="24.75" customHeight="1" thickTop="1" x14ac:dyDescent="0.25">
      <c r="B21" s="81" t="s">
        <v>87</v>
      </c>
      <c r="C21" s="92">
        <v>5</v>
      </c>
      <c r="D21" s="93" t="s">
        <v>74</v>
      </c>
      <c r="E21" s="94"/>
      <c r="F21" s="94"/>
    </row>
    <row r="22" spans="2:6" ht="24.75" customHeight="1" x14ac:dyDescent="0.25">
      <c r="B22" s="83" t="s">
        <v>98</v>
      </c>
      <c r="C22" s="95">
        <f>((C17-C16)/C16)</f>
        <v>6.6666666666666666E-2</v>
      </c>
      <c r="D22" s="96">
        <v>0.1</v>
      </c>
      <c r="E22" s="94"/>
      <c r="F22" s="94"/>
    </row>
    <row r="23" spans="2:6" ht="24.75" customHeight="1" x14ac:dyDescent="0.25">
      <c r="B23" s="83" t="s">
        <v>99</v>
      </c>
      <c r="C23" s="97">
        <f>((E17-E16)/E16)</f>
        <v>8.3333333333333329E-2</v>
      </c>
      <c r="D23" s="96">
        <v>0.15</v>
      </c>
      <c r="E23" s="94"/>
      <c r="F23" s="94"/>
    </row>
  </sheetData>
  <sheetProtection selectLockedCells="1"/>
  <mergeCells count="7">
    <mergeCell ref="D11:E11"/>
    <mergeCell ref="B6:E6"/>
    <mergeCell ref="B2:E2"/>
    <mergeCell ref="B4:E4"/>
    <mergeCell ref="D8:E8"/>
    <mergeCell ref="D9:E9"/>
    <mergeCell ref="D10:E10"/>
  </mergeCells>
  <conditionalFormatting sqref="C22:C23">
    <cfRule type="expression" dxfId="87" priority="2" stopIfTrue="1">
      <formula>$C$46&gt;$D$46</formula>
    </cfRule>
  </conditionalFormatting>
  <conditionalFormatting sqref="C21">
    <cfRule type="expression" dxfId="86" priority="3" stopIfTrue="1">
      <formula>($C$44/$C$37*100)&gt;10</formula>
    </cfRule>
    <cfRule type="expression" dxfId="85" priority="4" stopIfTrue="1">
      <formula>$C$44&gt;4</formula>
    </cfRule>
  </conditionalFormatting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E10" sqref="E10"/>
    </sheetView>
  </sheetViews>
  <sheetFormatPr defaultRowHeight="15" x14ac:dyDescent="0.25"/>
  <cols>
    <col min="1" max="1" width="3.5703125" customWidth="1"/>
    <col min="3" max="3" width="12" customWidth="1"/>
    <col min="4" max="4" width="41.7109375" customWidth="1"/>
    <col min="5" max="5" width="17.28515625" customWidth="1"/>
    <col min="6" max="6" width="21" customWidth="1"/>
    <col min="7" max="7" width="23.5703125" customWidth="1"/>
    <col min="8" max="8" width="20.85546875" customWidth="1"/>
    <col min="9" max="9" width="18" customWidth="1"/>
    <col min="10" max="10" width="44.85546875" customWidth="1"/>
  </cols>
  <sheetData>
    <row r="1" spans="2:10" ht="15.75" thickBot="1" x14ac:dyDescent="0.3"/>
    <row r="2" spans="2:10" ht="57" customHeight="1" thickBot="1" x14ac:dyDescent="0.3">
      <c r="B2" s="217" t="s">
        <v>62</v>
      </c>
      <c r="C2" s="218"/>
      <c r="D2" s="218"/>
      <c r="E2" s="218"/>
      <c r="F2" s="218"/>
      <c r="G2" s="218"/>
      <c r="H2" s="218"/>
      <c r="I2" s="218"/>
      <c r="J2" s="219"/>
    </row>
    <row r="3" spans="2:10" x14ac:dyDescent="0.25">
      <c r="B3" s="53"/>
      <c r="C3" s="53"/>
    </row>
    <row r="4" spans="2:10" ht="52.5" customHeight="1" x14ac:dyDescent="0.25">
      <c r="B4" s="220" t="s">
        <v>0</v>
      </c>
      <c r="C4" s="220"/>
      <c r="D4" s="220"/>
      <c r="E4" s="220"/>
      <c r="F4" s="220"/>
      <c r="G4" s="220"/>
      <c r="H4" s="220"/>
      <c r="I4" s="220"/>
      <c r="J4" s="220"/>
    </row>
    <row r="6" spans="2:10" ht="21" customHeight="1" thickBot="1" x14ac:dyDescent="0.3">
      <c r="B6" s="221" t="s">
        <v>111</v>
      </c>
      <c r="C6" s="221"/>
      <c r="D6" s="221"/>
      <c r="E6" s="221"/>
      <c r="F6" s="221"/>
      <c r="G6" s="221"/>
      <c r="H6" s="221"/>
      <c r="I6" s="221"/>
      <c r="J6" s="221"/>
    </row>
    <row r="7" spans="2:10" ht="30" customHeight="1" thickTop="1" thickBot="1" x14ac:dyDescent="0.3">
      <c r="B7" s="62" t="s">
        <v>47</v>
      </c>
      <c r="C7" s="129" t="s">
        <v>103</v>
      </c>
      <c r="D7" s="58" t="s">
        <v>112</v>
      </c>
      <c r="E7" s="57" t="s">
        <v>100</v>
      </c>
      <c r="F7" s="58" t="s">
        <v>107</v>
      </c>
      <c r="G7" s="58" t="s">
        <v>113</v>
      </c>
      <c r="H7" s="57" t="s">
        <v>116</v>
      </c>
      <c r="I7" s="58" t="s">
        <v>39</v>
      </c>
      <c r="J7" s="58" t="s">
        <v>115</v>
      </c>
    </row>
    <row r="8" spans="2:10" s="54" customFormat="1" x14ac:dyDescent="0.25">
      <c r="B8" s="116">
        <v>1</v>
      </c>
      <c r="C8" s="130"/>
      <c r="D8" s="117"/>
      <c r="E8" s="114"/>
      <c r="F8" s="118"/>
      <c r="G8" s="127"/>
      <c r="H8" s="126"/>
      <c r="I8" s="119"/>
      <c r="J8" s="120"/>
    </row>
    <row r="9" spans="2:10" s="54" customFormat="1" x14ac:dyDescent="0.25">
      <c r="B9" s="116">
        <v>2</v>
      </c>
      <c r="C9" s="130"/>
      <c r="D9" s="120"/>
      <c r="E9" s="113"/>
      <c r="F9" s="121"/>
      <c r="G9" s="127"/>
      <c r="H9" s="126"/>
      <c r="I9" s="122"/>
      <c r="J9" s="120"/>
    </row>
    <row r="10" spans="2:10" s="54" customFormat="1" x14ac:dyDescent="0.25">
      <c r="B10" s="116">
        <v>3</v>
      </c>
      <c r="C10" s="130"/>
      <c r="D10" s="120"/>
      <c r="E10" s="113"/>
      <c r="F10" s="121"/>
      <c r="G10" s="127"/>
      <c r="H10" s="126"/>
      <c r="I10" s="122"/>
      <c r="J10" s="120"/>
    </row>
    <row r="11" spans="2:10" s="54" customFormat="1" x14ac:dyDescent="0.25">
      <c r="B11" s="116">
        <v>4</v>
      </c>
      <c r="C11" s="130"/>
      <c r="D11" s="120"/>
      <c r="E11" s="113"/>
      <c r="F11" s="121"/>
      <c r="G11" s="127"/>
      <c r="H11" s="126"/>
      <c r="I11" s="122"/>
      <c r="J11" s="120"/>
    </row>
    <row r="12" spans="2:10" s="54" customFormat="1" x14ac:dyDescent="0.25">
      <c r="B12" s="116">
        <v>5</v>
      </c>
      <c r="C12" s="130"/>
      <c r="D12" s="123"/>
      <c r="E12" s="115"/>
      <c r="F12" s="124"/>
      <c r="G12" s="127"/>
      <c r="H12" s="126"/>
      <c r="I12" s="125"/>
      <c r="J12" s="120"/>
    </row>
    <row r="13" spans="2:10" s="54" customFormat="1" x14ac:dyDescent="0.2">
      <c r="B13" s="77"/>
      <c r="C13" s="131"/>
      <c r="D13" s="78"/>
      <c r="E13" s="77"/>
      <c r="F13" s="79">
        <f>SUBTOTAL(109,Table535[Issue Description])</f>
        <v>0</v>
      </c>
      <c r="G13" s="77"/>
      <c r="H13" s="112"/>
      <c r="I13" s="80"/>
      <c r="J13" s="99"/>
    </row>
  </sheetData>
  <mergeCells count="3">
    <mergeCell ref="B6:J6"/>
    <mergeCell ref="B2:J2"/>
    <mergeCell ref="B4:J4"/>
  </mergeCells>
  <dataValidations count="3">
    <dataValidation type="list" allowBlank="1" showInputMessage="1" showErrorMessage="1" sqref="E8:E12">
      <formula1>"VizMax,CoreMax,DataMax,VizMax &amp; CoreMax,CoreMax &amp; DataMax,VizMax &amp; DataMax,VizMax &amp; CoreMax &amp; DataMax,Documentation"</formula1>
    </dataValidation>
    <dataValidation type="list" allowBlank="1" showInputMessage="1" showErrorMessage="1" sqref="I8:I12">
      <formula1>"Not yet Started,Completed, Working/ In Progress, Estimating, Onhold,Approval Required,Need More Information"</formula1>
    </dataValidation>
    <dataValidation type="list" allowBlank="1" showInputMessage="1" showErrorMessage="1" sqref="H8:H12">
      <formula1>"4.6.1,4.6.3,4.64,4.7,4.8"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4"/>
  <sheetViews>
    <sheetView showGridLines="0" topLeftCell="A34" zoomScale="90" zoomScaleNormal="90" workbookViewId="0">
      <selection activeCell="H7" sqref="H7"/>
    </sheetView>
  </sheetViews>
  <sheetFormatPr defaultRowHeight="15" x14ac:dyDescent="0.25"/>
  <cols>
    <col min="1" max="1" width="3.140625" style="3" customWidth="1"/>
    <col min="2" max="2" width="3.85546875" style="3" bestFit="1" customWidth="1"/>
    <col min="3" max="3" width="17.28515625" style="3" customWidth="1"/>
    <col min="4" max="6" width="12.7109375" style="3" customWidth="1"/>
    <col min="7" max="7" width="11.140625" style="3" customWidth="1"/>
    <col min="8" max="8" width="12.7109375" style="3" customWidth="1"/>
    <col min="9" max="9" width="11.28515625" style="3" bestFit="1" customWidth="1"/>
    <col min="10" max="10" width="11.7109375" style="3" customWidth="1"/>
    <col min="11" max="11" width="7.7109375" style="3" customWidth="1"/>
    <col min="12" max="12" width="9.140625" style="3"/>
    <col min="13" max="13" width="5.5703125" style="3" bestFit="1" customWidth="1"/>
    <col min="14" max="14" width="13.5703125" style="3" bestFit="1" customWidth="1"/>
    <col min="15" max="15" width="12" style="3" customWidth="1"/>
    <col min="16" max="16" width="10.5703125" style="3" customWidth="1"/>
    <col min="17" max="17" width="9.140625" style="3"/>
    <col min="18" max="18" width="10.140625" style="3" bestFit="1" customWidth="1"/>
    <col min="19" max="16384" width="9.140625" style="3"/>
  </cols>
  <sheetData>
    <row r="1" spans="1:16" ht="15.75" thickBot="1" x14ac:dyDescent="0.3"/>
    <row r="2" spans="1:16" customFormat="1" ht="57" customHeight="1" thickBot="1" x14ac:dyDescent="0.3">
      <c r="B2" s="217" t="s">
        <v>32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9"/>
    </row>
    <row r="3" spans="1:16" customFormat="1" x14ac:dyDescent="0.25">
      <c r="B3" s="53"/>
    </row>
    <row r="4" spans="1:16" customFormat="1" ht="52.5" customHeight="1" x14ac:dyDescent="0.25">
      <c r="B4" s="220" t="s">
        <v>0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</row>
    <row r="5" spans="1:16" ht="48.75" customHeight="1" x14ac:dyDescent="0.25">
      <c r="A5" s="274"/>
      <c r="B5" s="274"/>
      <c r="C5" s="274"/>
      <c r="D5" s="274"/>
      <c r="E5" s="274"/>
      <c r="F5" s="274"/>
      <c r="G5" s="274"/>
      <c r="H5" s="274"/>
      <c r="I5" s="274"/>
    </row>
    <row r="6" spans="1:16" x14ac:dyDescent="0.25">
      <c r="A6" s="4"/>
      <c r="B6" s="4"/>
      <c r="C6" s="275" t="s">
        <v>1</v>
      </c>
      <c r="D6" s="276"/>
      <c r="E6" s="276"/>
      <c r="F6" s="4"/>
      <c r="G6" s="4"/>
      <c r="H6" s="4"/>
      <c r="I6" s="4"/>
      <c r="J6" s="4"/>
      <c r="K6" s="4"/>
    </row>
    <row r="7" spans="1:16" ht="32.25" customHeight="1" x14ac:dyDescent="0.25">
      <c r="A7" s="4"/>
      <c r="B7" s="4"/>
      <c r="C7" s="5" t="e">
        <f>#REF!</f>
        <v>#REF!</v>
      </c>
      <c r="D7" s="277" t="s">
        <v>29</v>
      </c>
      <c r="E7" s="278"/>
      <c r="F7" s="4"/>
      <c r="G7" s="4"/>
      <c r="H7" s="4"/>
      <c r="I7" s="4"/>
      <c r="J7" s="4"/>
      <c r="K7" s="4"/>
    </row>
    <row r="8" spans="1:16" x14ac:dyDescent="0.25">
      <c r="A8" s="4"/>
      <c r="B8" s="4"/>
      <c r="C8" s="5" t="s">
        <v>28</v>
      </c>
      <c r="D8" s="277" t="s">
        <v>30</v>
      </c>
      <c r="E8" s="279"/>
      <c r="F8" s="4"/>
      <c r="G8" s="4"/>
      <c r="H8" s="4"/>
      <c r="I8" s="4"/>
      <c r="J8" s="4"/>
      <c r="K8" s="4"/>
    </row>
    <row r="9" spans="1:16" ht="22.5" x14ac:dyDescent="0.25">
      <c r="A9" s="4"/>
      <c r="B9" s="4"/>
      <c r="C9" s="5" t="s">
        <v>6</v>
      </c>
      <c r="D9" s="280">
        <v>41432</v>
      </c>
      <c r="E9" s="280"/>
      <c r="F9" s="4"/>
      <c r="G9" s="4"/>
      <c r="H9" s="4"/>
      <c r="I9" s="4"/>
      <c r="J9" s="4"/>
      <c r="K9" s="4"/>
    </row>
    <row r="10" spans="1:16" ht="22.5" x14ac:dyDescent="0.25">
      <c r="A10" s="4"/>
      <c r="B10" s="4"/>
      <c r="C10" s="5" t="s">
        <v>2</v>
      </c>
      <c r="D10" s="280">
        <v>41438</v>
      </c>
      <c r="E10" s="280"/>
      <c r="F10" s="4"/>
      <c r="G10" s="4"/>
      <c r="H10" s="4"/>
      <c r="I10" s="4"/>
      <c r="J10" s="4"/>
      <c r="K10" s="4"/>
    </row>
    <row r="11" spans="1:16" ht="22.5" x14ac:dyDescent="0.25">
      <c r="A11" s="4"/>
      <c r="B11" s="4"/>
      <c r="C11" s="5" t="s">
        <v>3</v>
      </c>
      <c r="D11" s="280">
        <v>41438</v>
      </c>
      <c r="E11" s="280"/>
      <c r="F11" s="4"/>
      <c r="G11" s="4"/>
      <c r="H11" s="4"/>
      <c r="I11" s="4"/>
      <c r="J11" s="4"/>
      <c r="K11" s="4"/>
    </row>
    <row r="12" spans="1:16" ht="33.75" x14ac:dyDescent="0.25">
      <c r="A12" s="4"/>
      <c r="B12" s="4"/>
      <c r="C12" s="5" t="s">
        <v>23</v>
      </c>
      <c r="D12" s="280" t="s">
        <v>31</v>
      </c>
      <c r="E12" s="280"/>
      <c r="F12" s="4"/>
      <c r="G12" s="4"/>
      <c r="H12" s="4"/>
      <c r="I12" s="4"/>
      <c r="J12" s="4"/>
      <c r="K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6" x14ac:dyDescent="0.25">
      <c r="A14" s="4"/>
      <c r="B14" s="268" t="s">
        <v>4</v>
      </c>
      <c r="C14" s="269"/>
      <c r="D14" s="269"/>
      <c r="E14" s="269"/>
      <c r="F14" s="269"/>
      <c r="G14" s="269"/>
      <c r="H14" s="269"/>
      <c r="I14" s="269"/>
      <c r="J14" s="11"/>
      <c r="K14" s="11"/>
      <c r="L14" s="11"/>
      <c r="M14" s="11"/>
      <c r="N14" s="34"/>
      <c r="O14" s="34"/>
      <c r="P14" s="34"/>
    </row>
    <row r="15" spans="1:16" ht="60" x14ac:dyDescent="0.25">
      <c r="A15" s="4"/>
      <c r="B15" s="12" t="s">
        <v>5</v>
      </c>
      <c r="C15" s="12" t="s">
        <v>6</v>
      </c>
      <c r="D15" s="12" t="s">
        <v>21</v>
      </c>
      <c r="E15" s="12" t="s">
        <v>25</v>
      </c>
      <c r="F15" s="12" t="s">
        <v>7</v>
      </c>
      <c r="G15" s="12" t="s">
        <v>8</v>
      </c>
      <c r="H15" s="12" t="s">
        <v>9</v>
      </c>
      <c r="I15" s="12" t="s">
        <v>10</v>
      </c>
      <c r="J15" s="12" t="s">
        <v>11</v>
      </c>
      <c r="K15" s="12" t="s">
        <v>20</v>
      </c>
      <c r="L15" s="12" t="s">
        <v>12</v>
      </c>
      <c r="M15" s="12" t="s">
        <v>13</v>
      </c>
      <c r="N15" s="37"/>
      <c r="O15" s="37"/>
      <c r="P15" s="37"/>
    </row>
    <row r="16" spans="1:16" x14ac:dyDescent="0.25">
      <c r="A16" s="4"/>
      <c r="B16" s="6">
        <v>1</v>
      </c>
      <c r="C16" s="7">
        <v>39318</v>
      </c>
      <c r="D16" s="9">
        <v>180</v>
      </c>
      <c r="E16" s="9" t="s">
        <v>26</v>
      </c>
      <c r="F16" s="9">
        <v>184</v>
      </c>
      <c r="G16" s="8">
        <v>0.2</v>
      </c>
      <c r="H16" s="1">
        <f t="shared" ref="H16:H23" si="0">D16*G16</f>
        <v>36</v>
      </c>
      <c r="I16" s="9">
        <v>40</v>
      </c>
      <c r="J16" s="2">
        <f>IF(H16&lt;&gt;0,(I16-H16)/H16,"NA")</f>
        <v>0.1111111111111111</v>
      </c>
      <c r="K16" s="10">
        <v>0</v>
      </c>
      <c r="L16" s="10">
        <v>0.08</v>
      </c>
      <c r="M16" s="10">
        <v>-0.08</v>
      </c>
      <c r="N16" s="52"/>
      <c r="O16" s="21"/>
      <c r="P16" s="21"/>
    </row>
    <row r="17" spans="1:16" x14ac:dyDescent="0.25">
      <c r="A17" s="4"/>
      <c r="B17" s="6">
        <v>2</v>
      </c>
      <c r="C17" s="7">
        <v>39325</v>
      </c>
      <c r="D17" s="9">
        <v>180</v>
      </c>
      <c r="E17" s="9" t="s">
        <v>26</v>
      </c>
      <c r="F17" s="9">
        <v>184.99799999999999</v>
      </c>
      <c r="G17" s="8">
        <v>0.2389</v>
      </c>
      <c r="H17" s="1">
        <f t="shared" si="0"/>
        <v>43.002000000000002</v>
      </c>
      <c r="I17" s="9">
        <v>48</v>
      </c>
      <c r="J17" s="2">
        <f t="shared" ref="J17:J23" si="1">IF(H17&lt;&gt;0,(I17-H17)/H17,"NA")</f>
        <v>0.11622715222547782</v>
      </c>
      <c r="K17" s="10">
        <v>0</v>
      </c>
      <c r="L17" s="10">
        <v>0.08</v>
      </c>
      <c r="M17" s="10">
        <v>-0.08</v>
      </c>
      <c r="N17" s="52"/>
      <c r="O17" s="21"/>
      <c r="P17" s="21"/>
    </row>
    <row r="18" spans="1:16" x14ac:dyDescent="0.25">
      <c r="A18" s="4"/>
      <c r="B18" s="6">
        <v>3</v>
      </c>
      <c r="C18" s="7">
        <v>39332</v>
      </c>
      <c r="D18" s="9">
        <v>180</v>
      </c>
      <c r="E18" s="9" t="s">
        <v>26</v>
      </c>
      <c r="F18" s="9">
        <v>188.99600000000001</v>
      </c>
      <c r="G18" s="8">
        <v>0.27779999999999999</v>
      </c>
      <c r="H18" s="1">
        <f t="shared" si="0"/>
        <v>50.003999999999998</v>
      </c>
      <c r="I18" s="9">
        <v>59</v>
      </c>
      <c r="J18" s="2">
        <f t="shared" si="1"/>
        <v>0.17990560755139595</v>
      </c>
      <c r="K18" s="10">
        <v>0</v>
      </c>
      <c r="L18" s="10">
        <v>0.08</v>
      </c>
      <c r="M18" s="10">
        <v>-0.08</v>
      </c>
      <c r="N18" s="52"/>
      <c r="O18" s="21"/>
      <c r="P18" s="21"/>
    </row>
    <row r="19" spans="1:16" x14ac:dyDescent="0.25">
      <c r="A19" s="4"/>
      <c r="B19" s="6">
        <v>4</v>
      </c>
      <c r="C19" s="7">
        <v>39339</v>
      </c>
      <c r="D19" s="9">
        <v>190</v>
      </c>
      <c r="E19" s="9" t="s">
        <v>27</v>
      </c>
      <c r="F19" s="9">
        <v>190.827</v>
      </c>
      <c r="G19" s="8">
        <v>0.31669999999999998</v>
      </c>
      <c r="H19" s="1">
        <f t="shared" si="0"/>
        <v>60.172999999999995</v>
      </c>
      <c r="I19" s="9">
        <v>61</v>
      </c>
      <c r="J19" s="2">
        <f t="shared" si="1"/>
        <v>1.3743705648712967E-2</v>
      </c>
      <c r="K19" s="10">
        <v>0</v>
      </c>
      <c r="L19" s="10">
        <v>0.08</v>
      </c>
      <c r="M19" s="10">
        <v>-0.08</v>
      </c>
      <c r="N19" s="52"/>
      <c r="O19" s="21"/>
      <c r="P19" s="21"/>
    </row>
    <row r="20" spans="1:16" x14ac:dyDescent="0.25">
      <c r="A20" s="4"/>
      <c r="B20" s="6">
        <v>5</v>
      </c>
      <c r="C20" s="7">
        <v>39346</v>
      </c>
      <c r="D20" s="9">
        <v>180</v>
      </c>
      <c r="E20" s="9" t="s">
        <v>24</v>
      </c>
      <c r="F20" s="9">
        <v>183.99199999999999</v>
      </c>
      <c r="G20" s="8">
        <v>0.35560000000000003</v>
      </c>
      <c r="H20" s="1">
        <f t="shared" si="0"/>
        <v>64.00800000000001</v>
      </c>
      <c r="I20" s="9">
        <v>68</v>
      </c>
      <c r="J20" s="2">
        <f t="shared" si="1"/>
        <v>6.23672040994874E-2</v>
      </c>
      <c r="K20" s="10">
        <v>0</v>
      </c>
      <c r="L20" s="10">
        <v>0.08</v>
      </c>
      <c r="M20" s="10">
        <v>-0.08</v>
      </c>
      <c r="N20" s="52"/>
      <c r="O20" s="21"/>
      <c r="P20" s="21"/>
    </row>
    <row r="21" spans="1:16" x14ac:dyDescent="0.25">
      <c r="A21" s="4"/>
      <c r="B21" s="6">
        <v>6</v>
      </c>
      <c r="C21" s="7">
        <v>39353</v>
      </c>
      <c r="D21" s="9">
        <v>180</v>
      </c>
      <c r="E21" s="9" t="s">
        <v>24</v>
      </c>
      <c r="F21" s="9">
        <v>183.99</v>
      </c>
      <c r="G21" s="8">
        <v>0.39450000000000002</v>
      </c>
      <c r="H21" s="1">
        <f t="shared" si="0"/>
        <v>71.010000000000005</v>
      </c>
      <c r="I21" s="9">
        <v>75</v>
      </c>
      <c r="J21" s="2">
        <f t="shared" si="1"/>
        <v>5.6189269117025695E-2</v>
      </c>
      <c r="K21" s="10">
        <v>0</v>
      </c>
      <c r="L21" s="10">
        <v>0.08</v>
      </c>
      <c r="M21" s="10">
        <v>-0.08</v>
      </c>
      <c r="N21" s="52"/>
      <c r="O21" s="21"/>
      <c r="P21" s="21"/>
    </row>
    <row r="22" spans="1:16" x14ac:dyDescent="0.25">
      <c r="A22" s="4"/>
      <c r="B22" s="6">
        <v>7</v>
      </c>
      <c r="C22" s="7">
        <v>39360</v>
      </c>
      <c r="D22" s="9">
        <v>180</v>
      </c>
      <c r="E22" s="9" t="s">
        <v>24</v>
      </c>
      <c r="F22" s="9">
        <v>177.988</v>
      </c>
      <c r="G22" s="8">
        <v>0.43340000000000001</v>
      </c>
      <c r="H22" s="1">
        <f t="shared" si="0"/>
        <v>78.012</v>
      </c>
      <c r="I22" s="9">
        <v>76</v>
      </c>
      <c r="J22" s="2">
        <f t="shared" si="1"/>
        <v>-2.5790903963492803E-2</v>
      </c>
      <c r="K22" s="10">
        <v>0</v>
      </c>
      <c r="L22" s="10">
        <v>0.08</v>
      </c>
      <c r="M22" s="10">
        <v>-0.08</v>
      </c>
      <c r="N22" s="52"/>
      <c r="O22" s="21"/>
      <c r="P22" s="21"/>
    </row>
    <row r="23" spans="1:16" x14ac:dyDescent="0.25">
      <c r="A23" s="4"/>
      <c r="B23" s="6">
        <v>8</v>
      </c>
      <c r="C23" s="7">
        <v>39367</v>
      </c>
      <c r="D23" s="9">
        <v>180</v>
      </c>
      <c r="E23" s="9" t="s">
        <v>24</v>
      </c>
      <c r="F23" s="9">
        <v>179.98599999999999</v>
      </c>
      <c r="G23" s="8">
        <v>0.4723</v>
      </c>
      <c r="H23" s="1">
        <f t="shared" si="0"/>
        <v>85.013999999999996</v>
      </c>
      <c r="I23" s="9">
        <v>85</v>
      </c>
      <c r="J23" s="2">
        <f t="shared" si="1"/>
        <v>-1.6467875879261996E-4</v>
      </c>
      <c r="K23" s="10">
        <v>0</v>
      </c>
      <c r="L23" s="10">
        <v>0.08</v>
      </c>
      <c r="M23" s="10">
        <v>-0.08</v>
      </c>
      <c r="N23" s="52"/>
      <c r="O23" s="21"/>
      <c r="P23" s="21"/>
    </row>
    <row r="24" spans="1:1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6" x14ac:dyDescent="0.25">
      <c r="A55" s="4"/>
      <c r="B55" s="268" t="s">
        <v>14</v>
      </c>
      <c r="C55" s="269"/>
      <c r="D55" s="269"/>
      <c r="E55" s="269"/>
      <c r="F55" s="269"/>
      <c r="G55" s="269"/>
      <c r="H55" s="269"/>
      <c r="I55" s="269"/>
      <c r="J55" s="11"/>
      <c r="K55" s="11"/>
      <c r="L55" s="11"/>
      <c r="M55" s="11"/>
      <c r="N55" s="34"/>
      <c r="O55" s="34"/>
      <c r="P55" s="34"/>
    </row>
    <row r="56" spans="1:16" ht="48" x14ac:dyDescent="0.25">
      <c r="A56" s="4"/>
      <c r="B56" s="12" t="s">
        <v>5</v>
      </c>
      <c r="C56" s="12" t="s">
        <v>6</v>
      </c>
      <c r="D56" s="12" t="s">
        <v>22</v>
      </c>
      <c r="E56" s="12" t="s">
        <v>25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19</v>
      </c>
      <c r="K56" s="12" t="s">
        <v>20</v>
      </c>
      <c r="L56" s="12" t="s">
        <v>12</v>
      </c>
      <c r="M56" s="12" t="s">
        <v>13</v>
      </c>
      <c r="N56" s="37"/>
      <c r="O56" s="37"/>
      <c r="P56" s="37"/>
    </row>
    <row r="57" spans="1:16" x14ac:dyDescent="0.25">
      <c r="A57" s="4"/>
      <c r="B57" s="6">
        <v>1</v>
      </c>
      <c r="C57" s="7">
        <v>39318</v>
      </c>
      <c r="D57" s="9">
        <v>4890</v>
      </c>
      <c r="E57" s="9" t="s">
        <v>26</v>
      </c>
      <c r="F57" s="1">
        <f t="shared" ref="F57:F64" si="2">I57-H57+D57</f>
        <v>4965.3</v>
      </c>
      <c r="G57" s="8">
        <v>0.23</v>
      </c>
      <c r="H57" s="1">
        <f t="shared" ref="H57:H64" si="3">D57*G57</f>
        <v>1124.7</v>
      </c>
      <c r="I57" s="9">
        <v>1200</v>
      </c>
      <c r="J57" s="2">
        <f>IF(H57&lt;&gt;0,(I57-H57)/H57,"NA")</f>
        <v>6.6951186983195479E-2</v>
      </c>
      <c r="K57" s="10">
        <v>0</v>
      </c>
      <c r="L57" s="10">
        <v>0.1</v>
      </c>
      <c r="M57" s="10">
        <v>-0.1</v>
      </c>
      <c r="N57" s="40"/>
      <c r="O57" s="21"/>
      <c r="P57" s="21"/>
    </row>
    <row r="58" spans="1:16" x14ac:dyDescent="0.25">
      <c r="A58" s="4"/>
      <c r="B58" s="6">
        <v>2</v>
      </c>
      <c r="C58" s="7">
        <v>39325</v>
      </c>
      <c r="D58" s="9">
        <v>4890</v>
      </c>
      <c r="E58" s="9" t="s">
        <v>26</v>
      </c>
      <c r="F58" s="1">
        <f t="shared" si="2"/>
        <v>4918.6000000000004</v>
      </c>
      <c r="G58" s="8">
        <v>0.26</v>
      </c>
      <c r="H58" s="1">
        <f t="shared" si="3"/>
        <v>1271.4000000000001</v>
      </c>
      <c r="I58" s="9">
        <v>1300</v>
      </c>
      <c r="J58" s="2">
        <f t="shared" ref="J58:J64" si="4">IF(H58&lt;&gt;0,(I58-H58)/H58,"NA")</f>
        <v>2.24948875255623E-2</v>
      </c>
      <c r="K58" s="10">
        <v>0</v>
      </c>
      <c r="L58" s="10">
        <v>0.1</v>
      </c>
      <c r="M58" s="10">
        <v>-0.1</v>
      </c>
      <c r="N58" s="40"/>
      <c r="O58" s="21"/>
      <c r="P58" s="21"/>
    </row>
    <row r="59" spans="1:16" x14ac:dyDescent="0.25">
      <c r="A59" s="4"/>
      <c r="B59" s="6">
        <v>3</v>
      </c>
      <c r="C59" s="7">
        <v>39332</v>
      </c>
      <c r="D59" s="9">
        <v>4890</v>
      </c>
      <c r="E59" s="9" t="s">
        <v>26</v>
      </c>
      <c r="F59" s="1">
        <f t="shared" si="2"/>
        <v>4921.8999999999996</v>
      </c>
      <c r="G59" s="8">
        <v>0.28999999999999998</v>
      </c>
      <c r="H59" s="1">
        <f t="shared" si="3"/>
        <v>1418.1</v>
      </c>
      <c r="I59" s="9">
        <v>1450</v>
      </c>
      <c r="J59" s="2">
        <f t="shared" si="4"/>
        <v>2.2494887525562439E-2</v>
      </c>
      <c r="K59" s="10">
        <v>0</v>
      </c>
      <c r="L59" s="10">
        <v>0.1</v>
      </c>
      <c r="M59" s="10">
        <v>-0.1</v>
      </c>
      <c r="N59" s="40"/>
      <c r="O59" s="21"/>
      <c r="P59" s="21"/>
    </row>
    <row r="60" spans="1:16" x14ac:dyDescent="0.25">
      <c r="A60" s="4"/>
      <c r="B60" s="6">
        <v>4</v>
      </c>
      <c r="C60" s="7">
        <v>39339</v>
      </c>
      <c r="D60" s="9">
        <v>5000</v>
      </c>
      <c r="E60" s="9" t="s">
        <v>27</v>
      </c>
      <c r="F60" s="1">
        <f t="shared" si="2"/>
        <v>5000</v>
      </c>
      <c r="G60" s="8">
        <v>0.32</v>
      </c>
      <c r="H60" s="1">
        <f t="shared" si="3"/>
        <v>1600</v>
      </c>
      <c r="I60" s="9">
        <v>1600</v>
      </c>
      <c r="J60" s="2">
        <f t="shared" si="4"/>
        <v>0</v>
      </c>
      <c r="K60" s="10">
        <v>0</v>
      </c>
      <c r="L60" s="10">
        <v>0.1</v>
      </c>
      <c r="M60" s="10">
        <v>-0.1</v>
      </c>
      <c r="N60" s="40"/>
      <c r="O60" s="21"/>
      <c r="P60" s="21"/>
    </row>
    <row r="61" spans="1:16" x14ac:dyDescent="0.25">
      <c r="A61" s="4"/>
      <c r="B61" s="6">
        <v>5</v>
      </c>
      <c r="C61" s="7">
        <v>39346</v>
      </c>
      <c r="D61" s="9">
        <v>5500</v>
      </c>
      <c r="E61" s="9" t="s">
        <v>24</v>
      </c>
      <c r="F61" s="1">
        <f t="shared" si="2"/>
        <v>5475</v>
      </c>
      <c r="G61" s="8">
        <v>0.35</v>
      </c>
      <c r="H61" s="1">
        <f t="shared" si="3"/>
        <v>1924.9999999999998</v>
      </c>
      <c r="I61" s="9">
        <v>1900</v>
      </c>
      <c r="J61" s="2">
        <f t="shared" si="4"/>
        <v>-1.298701298701287E-2</v>
      </c>
      <c r="K61" s="10">
        <v>0</v>
      </c>
      <c r="L61" s="10">
        <v>0.1</v>
      </c>
      <c r="M61" s="10">
        <v>-0.1</v>
      </c>
      <c r="N61" s="40"/>
      <c r="O61" s="21"/>
      <c r="P61" s="21"/>
    </row>
    <row r="62" spans="1:16" x14ac:dyDescent="0.25">
      <c r="A62" s="4"/>
      <c r="B62" s="6">
        <v>6</v>
      </c>
      <c r="C62" s="7">
        <v>39353</v>
      </c>
      <c r="D62" s="9">
        <v>5500</v>
      </c>
      <c r="E62" s="9" t="s">
        <v>24</v>
      </c>
      <c r="F62" s="1">
        <f t="shared" si="2"/>
        <v>5350</v>
      </c>
      <c r="G62" s="8">
        <v>0.38</v>
      </c>
      <c r="H62" s="1">
        <f t="shared" si="3"/>
        <v>2090</v>
      </c>
      <c r="I62" s="9">
        <v>1940</v>
      </c>
      <c r="J62" s="2">
        <f t="shared" si="4"/>
        <v>-7.1770334928229665E-2</v>
      </c>
      <c r="K62" s="10">
        <v>0</v>
      </c>
      <c r="L62" s="10">
        <v>0.1</v>
      </c>
      <c r="M62" s="10">
        <v>-0.1</v>
      </c>
      <c r="N62" s="40"/>
      <c r="O62" s="21"/>
      <c r="P62" s="21"/>
    </row>
    <row r="63" spans="1:16" x14ac:dyDescent="0.25">
      <c r="A63" s="4"/>
      <c r="B63" s="6">
        <v>7</v>
      </c>
      <c r="C63" s="7">
        <v>39360</v>
      </c>
      <c r="D63" s="9">
        <v>5500</v>
      </c>
      <c r="E63" s="9" t="s">
        <v>24</v>
      </c>
      <c r="F63" s="1">
        <f t="shared" si="2"/>
        <v>5245</v>
      </c>
      <c r="G63" s="8">
        <v>0.41</v>
      </c>
      <c r="H63" s="1">
        <f t="shared" si="3"/>
        <v>2255</v>
      </c>
      <c r="I63" s="9">
        <v>2000</v>
      </c>
      <c r="J63" s="2">
        <f t="shared" si="4"/>
        <v>-0.1130820399113082</v>
      </c>
      <c r="K63" s="10">
        <v>0</v>
      </c>
      <c r="L63" s="10">
        <v>0.1</v>
      </c>
      <c r="M63" s="10">
        <v>-0.1</v>
      </c>
      <c r="N63" s="40"/>
      <c r="O63" s="21"/>
      <c r="P63" s="21"/>
    </row>
    <row r="64" spans="1:16" x14ac:dyDescent="0.25">
      <c r="A64" s="4"/>
      <c r="B64" s="6">
        <v>8</v>
      </c>
      <c r="C64" s="7">
        <v>39367</v>
      </c>
      <c r="D64" s="9">
        <v>5500</v>
      </c>
      <c r="E64" s="9" t="s">
        <v>24</v>
      </c>
      <c r="F64" s="1">
        <f t="shared" si="2"/>
        <v>5580</v>
      </c>
      <c r="G64" s="8">
        <v>0.44</v>
      </c>
      <c r="H64" s="1">
        <f t="shared" si="3"/>
        <v>2420</v>
      </c>
      <c r="I64" s="9">
        <v>2500</v>
      </c>
      <c r="J64" s="2">
        <f t="shared" si="4"/>
        <v>3.3057851239669422E-2</v>
      </c>
      <c r="K64" s="10">
        <v>0</v>
      </c>
      <c r="L64" s="10">
        <v>0.1</v>
      </c>
      <c r="M64" s="10">
        <v>-0.1</v>
      </c>
      <c r="N64" s="40"/>
      <c r="O64" s="21"/>
      <c r="P64" s="21"/>
    </row>
    <row r="65" spans="1:1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8" s="19" customFormat="1" x14ac:dyDescent="0.25">
      <c r="A94" s="18"/>
      <c r="B94" s="270"/>
      <c r="C94" s="270"/>
      <c r="D94" s="270"/>
      <c r="E94" s="270"/>
      <c r="F94" s="270"/>
      <c r="G94" s="270"/>
      <c r="H94" s="270"/>
      <c r="I94" s="270"/>
      <c r="J94" s="34"/>
      <c r="K94" s="34"/>
      <c r="L94" s="34"/>
      <c r="M94" s="34"/>
      <c r="N94" s="34"/>
      <c r="O94" s="34"/>
      <c r="P94" s="34"/>
      <c r="Q94" s="35"/>
      <c r="R94" s="35"/>
    </row>
    <row r="95" spans="1:18" s="19" customFormat="1" x14ac:dyDescent="0.25">
      <c r="A95" s="18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7"/>
      <c r="O95" s="37"/>
      <c r="P95" s="37"/>
      <c r="Q95" s="35"/>
      <c r="R95" s="35"/>
    </row>
    <row r="96" spans="1:18" s="19" customFormat="1" x14ac:dyDescent="0.25">
      <c r="A96" s="18"/>
      <c r="B96" s="20"/>
      <c r="C96" s="21"/>
      <c r="D96" s="22"/>
      <c r="E96" s="22"/>
      <c r="F96" s="22"/>
      <c r="G96" s="23"/>
      <c r="H96" s="22"/>
      <c r="I96" s="22"/>
      <c r="J96" s="38"/>
      <c r="K96" s="39"/>
      <c r="L96" s="39"/>
      <c r="M96" s="39"/>
      <c r="N96" s="40"/>
      <c r="O96" s="21"/>
      <c r="P96" s="21"/>
      <c r="Q96" s="35"/>
      <c r="R96" s="35"/>
    </row>
    <row r="97" spans="1:18" s="19" customFormat="1" x14ac:dyDescent="0.25">
      <c r="A97" s="18"/>
      <c r="B97" s="20"/>
      <c r="C97" s="21"/>
      <c r="D97" s="22"/>
      <c r="E97" s="22"/>
      <c r="F97" s="22"/>
      <c r="G97" s="23"/>
      <c r="H97" s="22"/>
      <c r="I97" s="22"/>
      <c r="J97" s="38"/>
      <c r="K97" s="39"/>
      <c r="L97" s="39"/>
      <c r="M97" s="39"/>
      <c r="N97" s="40"/>
      <c r="O97" s="21"/>
      <c r="P97" s="21"/>
      <c r="Q97" s="35"/>
      <c r="R97" s="35"/>
    </row>
    <row r="98" spans="1:18" s="19" customFormat="1" x14ac:dyDescent="0.25">
      <c r="A98" s="18"/>
      <c r="B98" s="20"/>
      <c r="C98" s="21"/>
      <c r="D98" s="22"/>
      <c r="E98" s="22"/>
      <c r="F98" s="22"/>
      <c r="G98" s="23"/>
      <c r="H98" s="22"/>
      <c r="I98" s="22"/>
      <c r="J98" s="38"/>
      <c r="K98" s="39"/>
      <c r="L98" s="39"/>
      <c r="M98" s="39"/>
      <c r="N98" s="40"/>
      <c r="O98" s="21"/>
      <c r="P98" s="21"/>
      <c r="Q98" s="35"/>
      <c r="R98" s="35"/>
    </row>
    <row r="99" spans="1:18" s="19" customFormat="1" x14ac:dyDescent="0.25">
      <c r="A99" s="18"/>
      <c r="B99" s="20"/>
      <c r="C99" s="21"/>
      <c r="D99" s="22"/>
      <c r="E99" s="22"/>
      <c r="F99" s="22"/>
      <c r="G99" s="23"/>
      <c r="H99" s="22"/>
      <c r="I99" s="22"/>
      <c r="J99" s="38"/>
      <c r="K99" s="39"/>
      <c r="L99" s="39"/>
      <c r="M99" s="39"/>
      <c r="N99" s="40"/>
      <c r="O99" s="21"/>
      <c r="P99" s="21"/>
      <c r="Q99" s="35"/>
      <c r="R99" s="35"/>
    </row>
    <row r="100" spans="1:18" s="19" customFormat="1" x14ac:dyDescent="0.25">
      <c r="A100" s="18"/>
      <c r="B100" s="20"/>
      <c r="C100" s="21"/>
      <c r="D100" s="22"/>
      <c r="E100" s="22"/>
      <c r="F100" s="22"/>
      <c r="G100" s="23"/>
      <c r="H100" s="22"/>
      <c r="I100" s="22"/>
      <c r="J100" s="38"/>
      <c r="K100" s="39"/>
      <c r="L100" s="39"/>
      <c r="M100" s="39"/>
      <c r="N100" s="40"/>
      <c r="O100" s="21"/>
      <c r="P100" s="21"/>
      <c r="Q100" s="35"/>
      <c r="R100" s="35"/>
    </row>
    <row r="101" spans="1:18" s="19" customFormat="1" x14ac:dyDescent="0.25">
      <c r="A101" s="18"/>
      <c r="B101" s="20"/>
      <c r="C101" s="21"/>
      <c r="D101" s="22"/>
      <c r="E101" s="22"/>
      <c r="F101" s="22"/>
      <c r="G101" s="23"/>
      <c r="H101" s="22"/>
      <c r="I101" s="22"/>
      <c r="J101" s="38"/>
      <c r="K101" s="39"/>
      <c r="L101" s="39"/>
      <c r="M101" s="39"/>
      <c r="N101" s="40"/>
      <c r="O101" s="21"/>
      <c r="P101" s="21"/>
      <c r="Q101" s="35"/>
      <c r="R101" s="35"/>
    </row>
    <row r="102" spans="1:18" s="19" customFormat="1" x14ac:dyDescent="0.25">
      <c r="A102" s="18"/>
      <c r="B102" s="20"/>
      <c r="C102" s="21"/>
      <c r="D102" s="22"/>
      <c r="E102" s="22"/>
      <c r="F102" s="22"/>
      <c r="G102" s="23"/>
      <c r="H102" s="22"/>
      <c r="I102" s="22"/>
      <c r="J102" s="38"/>
      <c r="K102" s="39"/>
      <c r="L102" s="39"/>
      <c r="M102" s="39"/>
      <c r="N102" s="40"/>
      <c r="O102" s="21"/>
      <c r="P102" s="21"/>
      <c r="Q102" s="35"/>
      <c r="R102" s="35"/>
    </row>
    <row r="103" spans="1:18" s="19" customFormat="1" x14ac:dyDescent="0.25">
      <c r="A103" s="18"/>
      <c r="B103" s="20"/>
      <c r="C103" s="21"/>
      <c r="D103" s="22"/>
      <c r="E103" s="22"/>
      <c r="F103" s="22"/>
      <c r="G103" s="23"/>
      <c r="H103" s="22"/>
      <c r="I103" s="22"/>
      <c r="J103" s="38"/>
      <c r="K103" s="39"/>
      <c r="L103" s="39"/>
      <c r="M103" s="39"/>
      <c r="N103" s="40"/>
      <c r="O103" s="21"/>
      <c r="P103" s="21"/>
      <c r="Q103" s="35"/>
      <c r="R103" s="35"/>
    </row>
    <row r="104" spans="1:18" s="19" customFormat="1" x14ac:dyDescent="0.25">
      <c r="A104" s="18"/>
      <c r="B104" s="20"/>
      <c r="C104" s="21"/>
      <c r="D104" s="22"/>
      <c r="E104" s="22"/>
      <c r="F104" s="22"/>
      <c r="G104" s="23"/>
      <c r="H104" s="22"/>
      <c r="I104" s="22"/>
      <c r="J104" s="38"/>
      <c r="K104" s="39"/>
      <c r="L104" s="39"/>
      <c r="M104" s="39"/>
      <c r="N104" s="40"/>
      <c r="O104" s="21"/>
      <c r="P104" s="21"/>
      <c r="Q104" s="35"/>
      <c r="R104" s="35"/>
    </row>
    <row r="105" spans="1:18" s="19" customFormat="1" x14ac:dyDescent="0.25">
      <c r="A105" s="18"/>
      <c r="B105" s="20"/>
      <c r="C105" s="21"/>
      <c r="D105" s="22"/>
      <c r="E105" s="22"/>
      <c r="F105" s="22"/>
      <c r="G105" s="23"/>
      <c r="H105" s="22"/>
      <c r="I105" s="22"/>
      <c r="J105" s="38"/>
      <c r="K105" s="39"/>
      <c r="L105" s="39"/>
      <c r="M105" s="39"/>
      <c r="N105" s="40"/>
      <c r="O105" s="21"/>
      <c r="P105" s="21"/>
      <c r="Q105" s="35"/>
      <c r="R105" s="35"/>
    </row>
    <row r="106" spans="1:18" s="19" customFormat="1" x14ac:dyDescent="0.25">
      <c r="A106" s="18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35"/>
      <c r="M106" s="35"/>
      <c r="N106" s="35"/>
      <c r="O106" s="35"/>
      <c r="P106" s="35"/>
      <c r="Q106" s="35"/>
      <c r="R106" s="35"/>
    </row>
    <row r="107" spans="1:18" s="19" customFormat="1" x14ac:dyDescent="0.25">
      <c r="A107" s="18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35"/>
      <c r="M107" s="35"/>
      <c r="N107" s="35"/>
      <c r="O107" s="35"/>
      <c r="P107" s="35"/>
      <c r="Q107" s="35"/>
      <c r="R107" s="35"/>
    </row>
    <row r="108" spans="1:18" s="19" customFormat="1" x14ac:dyDescent="0.25">
      <c r="A108" s="18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35"/>
      <c r="M108" s="35"/>
      <c r="N108" s="35"/>
      <c r="O108" s="35"/>
      <c r="P108" s="35"/>
      <c r="Q108" s="35"/>
      <c r="R108" s="35"/>
    </row>
    <row r="109" spans="1:18" s="19" customFormat="1" x14ac:dyDescent="0.25">
      <c r="A109" s="18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35"/>
      <c r="M109" s="35"/>
      <c r="N109" s="35"/>
      <c r="O109" s="35"/>
      <c r="P109" s="35"/>
      <c r="Q109" s="35"/>
      <c r="R109" s="35"/>
    </row>
    <row r="110" spans="1:18" s="19" customFormat="1" x14ac:dyDescent="0.25">
      <c r="A110" s="18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35"/>
      <c r="M110" s="35"/>
      <c r="N110" s="35"/>
      <c r="O110" s="35"/>
      <c r="P110" s="35"/>
      <c r="Q110" s="35"/>
      <c r="R110" s="35"/>
    </row>
    <row r="111" spans="1:18" s="19" customFormat="1" x14ac:dyDescent="0.25">
      <c r="A111" s="18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35"/>
      <c r="M111" s="35"/>
      <c r="N111" s="35"/>
      <c r="O111" s="35"/>
      <c r="P111" s="35"/>
      <c r="Q111" s="35"/>
      <c r="R111" s="35"/>
    </row>
    <row r="112" spans="1:18" s="19" customFormat="1" x14ac:dyDescent="0.25">
      <c r="A112" s="18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35"/>
      <c r="M112" s="35"/>
      <c r="N112" s="35"/>
      <c r="O112" s="35"/>
      <c r="P112" s="35"/>
      <c r="Q112" s="35"/>
      <c r="R112" s="35"/>
    </row>
    <row r="113" spans="1:18" s="19" customFormat="1" x14ac:dyDescent="0.25">
      <c r="A113" s="18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35"/>
      <c r="M113" s="35"/>
      <c r="N113" s="35"/>
      <c r="O113" s="35"/>
      <c r="P113" s="35"/>
      <c r="Q113" s="35"/>
      <c r="R113" s="35"/>
    </row>
    <row r="114" spans="1:18" s="19" customFormat="1" x14ac:dyDescent="0.25">
      <c r="A114" s="18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35"/>
      <c r="M114" s="35"/>
      <c r="N114" s="35"/>
      <c r="O114" s="35"/>
      <c r="P114" s="35"/>
      <c r="Q114" s="35"/>
      <c r="R114" s="35"/>
    </row>
    <row r="115" spans="1:18" s="19" customFormat="1" x14ac:dyDescent="0.25">
      <c r="A115" s="18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35"/>
      <c r="M115" s="35"/>
      <c r="N115" s="35"/>
      <c r="O115" s="35"/>
      <c r="P115" s="35"/>
      <c r="Q115" s="35"/>
      <c r="R115" s="35"/>
    </row>
    <row r="116" spans="1:18" s="19" customFormat="1" x14ac:dyDescent="0.25">
      <c r="A116" s="18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35"/>
      <c r="M116" s="35"/>
      <c r="N116" s="35"/>
      <c r="O116" s="35"/>
      <c r="P116" s="35"/>
      <c r="Q116" s="35"/>
      <c r="R116" s="35"/>
    </row>
    <row r="117" spans="1:18" s="19" customFormat="1" x14ac:dyDescent="0.25">
      <c r="A117" s="18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35"/>
      <c r="M117" s="35"/>
      <c r="N117" s="35"/>
      <c r="O117" s="35"/>
      <c r="P117" s="35"/>
      <c r="Q117" s="35"/>
      <c r="R117" s="35"/>
    </row>
    <row r="118" spans="1:18" s="19" customFormat="1" x14ac:dyDescent="0.25">
      <c r="A118" s="18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35"/>
      <c r="M118" s="35"/>
      <c r="N118" s="35"/>
      <c r="O118" s="35"/>
      <c r="P118" s="35"/>
      <c r="Q118" s="35"/>
      <c r="R118" s="35"/>
    </row>
    <row r="119" spans="1:18" s="19" customFormat="1" x14ac:dyDescent="0.25">
      <c r="A119" s="18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35"/>
      <c r="M119" s="35"/>
      <c r="N119" s="35"/>
      <c r="O119" s="35"/>
      <c r="P119" s="35"/>
      <c r="Q119" s="35"/>
      <c r="R119" s="35"/>
    </row>
    <row r="120" spans="1:18" s="19" customFormat="1" x14ac:dyDescent="0.25">
      <c r="A120" s="18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35"/>
      <c r="M120" s="35"/>
      <c r="N120" s="35"/>
      <c r="O120" s="35"/>
      <c r="P120" s="35"/>
      <c r="Q120" s="35"/>
      <c r="R120" s="35"/>
    </row>
    <row r="121" spans="1:18" s="19" customFormat="1" x14ac:dyDescent="0.25">
      <c r="A121" s="18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35"/>
      <c r="M121" s="35"/>
      <c r="N121" s="35"/>
      <c r="O121" s="35"/>
      <c r="P121" s="35"/>
      <c r="Q121" s="35"/>
      <c r="R121" s="35"/>
    </row>
    <row r="122" spans="1:18" s="19" customFormat="1" x14ac:dyDescent="0.25">
      <c r="A122" s="18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35"/>
      <c r="M122" s="35"/>
      <c r="N122" s="35"/>
      <c r="O122" s="35"/>
      <c r="P122" s="35"/>
      <c r="Q122" s="35"/>
      <c r="R122" s="35"/>
    </row>
    <row r="123" spans="1:18" s="19" customFormat="1" x14ac:dyDescent="0.25">
      <c r="A123" s="18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35"/>
      <c r="M123" s="35"/>
      <c r="N123" s="35"/>
      <c r="O123" s="35"/>
      <c r="P123" s="35"/>
      <c r="Q123" s="35"/>
      <c r="R123" s="35"/>
    </row>
    <row r="124" spans="1:18" s="19" customFormat="1" x14ac:dyDescent="0.25">
      <c r="A124" s="18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35"/>
      <c r="M124" s="35"/>
      <c r="N124" s="35"/>
      <c r="O124" s="35"/>
      <c r="P124" s="35"/>
      <c r="Q124" s="35"/>
      <c r="R124" s="35"/>
    </row>
    <row r="125" spans="1:18" s="19" customFormat="1" x14ac:dyDescent="0.25">
      <c r="A125" s="18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35"/>
      <c r="M125" s="35"/>
      <c r="N125" s="35"/>
      <c r="O125" s="35"/>
      <c r="P125" s="35"/>
      <c r="Q125" s="35"/>
      <c r="R125" s="35"/>
    </row>
    <row r="126" spans="1:18" s="19" customFormat="1" x14ac:dyDescent="0.25">
      <c r="A126" s="18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35"/>
      <c r="M126" s="35"/>
      <c r="N126" s="35"/>
      <c r="O126" s="35"/>
      <c r="P126" s="35"/>
      <c r="Q126" s="35"/>
      <c r="R126" s="35"/>
    </row>
    <row r="127" spans="1:18" s="19" customFormat="1" x14ac:dyDescent="0.25">
      <c r="A127" s="18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35"/>
      <c r="M127" s="35"/>
      <c r="N127" s="35"/>
      <c r="O127" s="35"/>
      <c r="P127" s="35"/>
      <c r="Q127" s="35"/>
      <c r="R127" s="35"/>
    </row>
    <row r="128" spans="1:18" s="19" customFormat="1" x14ac:dyDescent="0.25">
      <c r="A128" s="18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35"/>
      <c r="M128" s="35"/>
      <c r="N128" s="35"/>
      <c r="O128" s="35"/>
      <c r="P128" s="35"/>
      <c r="Q128" s="35"/>
      <c r="R128" s="35"/>
    </row>
    <row r="129" spans="1:18" s="19" customFormat="1" x14ac:dyDescent="0.25">
      <c r="A129" s="18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35"/>
      <c r="M129" s="35"/>
      <c r="N129" s="35"/>
      <c r="O129" s="35"/>
      <c r="P129" s="35"/>
      <c r="Q129" s="35"/>
      <c r="R129" s="35"/>
    </row>
    <row r="130" spans="1:18" s="19" customFormat="1" x14ac:dyDescent="0.25">
      <c r="A130" s="18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35"/>
      <c r="M130" s="35"/>
      <c r="N130" s="35"/>
      <c r="O130" s="35"/>
      <c r="P130" s="35"/>
      <c r="Q130" s="35"/>
      <c r="R130" s="35"/>
    </row>
    <row r="131" spans="1:18" s="19" customFormat="1" x14ac:dyDescent="0.25">
      <c r="A131" s="18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35"/>
      <c r="M131" s="35"/>
      <c r="N131" s="35"/>
      <c r="O131" s="35"/>
      <c r="P131" s="35"/>
      <c r="Q131" s="35"/>
      <c r="R131" s="35"/>
    </row>
    <row r="132" spans="1:18" s="19" customFormat="1" x14ac:dyDescent="0.25">
      <c r="A132" s="18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35"/>
      <c r="M132" s="35"/>
      <c r="N132" s="35"/>
      <c r="O132" s="35"/>
      <c r="P132" s="35"/>
      <c r="Q132" s="35"/>
      <c r="R132" s="35"/>
    </row>
    <row r="133" spans="1:18" s="19" customFormat="1" x14ac:dyDescent="0.25">
      <c r="A133" s="18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35"/>
      <c r="M133" s="35"/>
      <c r="N133" s="35"/>
      <c r="O133" s="35"/>
      <c r="P133" s="35"/>
      <c r="Q133" s="35"/>
      <c r="R133" s="35"/>
    </row>
    <row r="134" spans="1:18" s="19" customFormat="1" x14ac:dyDescent="0.25">
      <c r="A134" s="18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35"/>
      <c r="M134" s="35"/>
      <c r="N134" s="35"/>
      <c r="O134" s="35"/>
      <c r="P134" s="35"/>
      <c r="Q134" s="35"/>
      <c r="R134" s="35"/>
    </row>
    <row r="135" spans="1:18" s="19" customFormat="1" x14ac:dyDescent="0.25">
      <c r="A135" s="18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35"/>
      <c r="M135" s="35"/>
      <c r="N135" s="35"/>
      <c r="O135" s="35"/>
      <c r="P135" s="35"/>
      <c r="Q135" s="35"/>
      <c r="R135" s="35"/>
    </row>
    <row r="136" spans="1:18" s="19" customFormat="1" x14ac:dyDescent="0.25">
      <c r="A136" s="18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35"/>
      <c r="M136" s="35"/>
      <c r="N136" s="35"/>
      <c r="O136" s="35"/>
      <c r="P136" s="35"/>
      <c r="Q136" s="35"/>
      <c r="R136" s="35"/>
    </row>
    <row r="137" spans="1:18" s="19" customFormat="1" x14ac:dyDescent="0.25">
      <c r="A137" s="18"/>
      <c r="B137" s="270"/>
      <c r="C137" s="270"/>
      <c r="D137" s="270"/>
      <c r="E137" s="270"/>
      <c r="F137" s="270"/>
      <c r="G137" s="270"/>
      <c r="H137" s="270"/>
      <c r="I137" s="270"/>
      <c r="J137" s="34"/>
      <c r="K137" s="34"/>
      <c r="L137" s="34"/>
      <c r="M137" s="34"/>
      <c r="N137" s="34"/>
      <c r="O137" s="34"/>
      <c r="P137" s="34"/>
      <c r="Q137" s="35"/>
      <c r="R137" s="35"/>
    </row>
    <row r="138" spans="1:18" s="19" customFormat="1" x14ac:dyDescent="0.25">
      <c r="A138" s="18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7"/>
      <c r="O138" s="37"/>
      <c r="P138" s="37"/>
      <c r="Q138" s="35"/>
      <c r="R138" s="35"/>
    </row>
    <row r="139" spans="1:18" s="19" customFormat="1" x14ac:dyDescent="0.25">
      <c r="A139" s="18"/>
      <c r="B139" s="20"/>
      <c r="C139" s="21"/>
      <c r="D139" s="24"/>
      <c r="E139" s="22"/>
      <c r="F139" s="22"/>
      <c r="G139" s="23"/>
      <c r="H139" s="22"/>
      <c r="I139" s="22"/>
      <c r="J139" s="38"/>
      <c r="K139" s="39"/>
      <c r="L139" s="39"/>
      <c r="M139" s="39"/>
      <c r="N139" s="40"/>
      <c r="O139" s="21"/>
      <c r="P139" s="21"/>
      <c r="Q139" s="35"/>
      <c r="R139" s="35"/>
    </row>
    <row r="140" spans="1:18" s="19" customFormat="1" x14ac:dyDescent="0.25">
      <c r="A140" s="18"/>
      <c r="B140" s="20"/>
      <c r="C140" s="21"/>
      <c r="D140" s="24"/>
      <c r="E140" s="22"/>
      <c r="F140" s="22"/>
      <c r="G140" s="23"/>
      <c r="H140" s="22"/>
      <c r="I140" s="22"/>
      <c r="J140" s="38"/>
      <c r="K140" s="39"/>
      <c r="L140" s="39"/>
      <c r="M140" s="39"/>
      <c r="N140" s="40"/>
      <c r="O140" s="21"/>
      <c r="P140" s="21"/>
      <c r="Q140" s="35"/>
      <c r="R140" s="35"/>
    </row>
    <row r="141" spans="1:18" s="19" customFormat="1" x14ac:dyDescent="0.25">
      <c r="A141" s="18"/>
      <c r="B141" s="20"/>
      <c r="C141" s="21"/>
      <c r="D141" s="24"/>
      <c r="E141" s="22"/>
      <c r="F141" s="22"/>
      <c r="G141" s="23"/>
      <c r="H141" s="22"/>
      <c r="I141" s="22"/>
      <c r="J141" s="38"/>
      <c r="K141" s="39"/>
      <c r="L141" s="39"/>
      <c r="M141" s="39"/>
      <c r="N141" s="40"/>
      <c r="O141" s="21"/>
      <c r="P141" s="21"/>
      <c r="Q141" s="35"/>
      <c r="R141" s="35"/>
    </row>
    <row r="142" spans="1:18" s="19" customFormat="1" x14ac:dyDescent="0.25">
      <c r="A142" s="18"/>
      <c r="B142" s="20"/>
      <c r="C142" s="21"/>
      <c r="D142" s="24"/>
      <c r="E142" s="22"/>
      <c r="F142" s="22"/>
      <c r="G142" s="23"/>
      <c r="H142" s="22"/>
      <c r="I142" s="22"/>
      <c r="J142" s="38"/>
      <c r="K142" s="39"/>
      <c r="L142" s="39"/>
      <c r="M142" s="39"/>
      <c r="N142" s="40"/>
      <c r="O142" s="21"/>
      <c r="P142" s="21"/>
      <c r="Q142" s="35"/>
      <c r="R142" s="35"/>
    </row>
    <row r="143" spans="1:18" s="19" customFormat="1" x14ac:dyDescent="0.25">
      <c r="A143" s="18"/>
      <c r="B143" s="20"/>
      <c r="C143" s="21"/>
      <c r="D143" s="24"/>
      <c r="E143" s="22"/>
      <c r="F143" s="22"/>
      <c r="G143" s="23"/>
      <c r="H143" s="22"/>
      <c r="I143" s="22"/>
      <c r="J143" s="38"/>
      <c r="K143" s="39"/>
      <c r="L143" s="39"/>
      <c r="M143" s="39"/>
      <c r="N143" s="40"/>
      <c r="O143" s="21"/>
      <c r="P143" s="21"/>
      <c r="Q143" s="35"/>
      <c r="R143" s="35"/>
    </row>
    <row r="144" spans="1:18" s="19" customFormat="1" x14ac:dyDescent="0.25">
      <c r="A144" s="18"/>
      <c r="B144" s="20"/>
      <c r="C144" s="21"/>
      <c r="D144" s="24"/>
      <c r="E144" s="22"/>
      <c r="F144" s="22"/>
      <c r="G144" s="23"/>
      <c r="H144" s="22"/>
      <c r="I144" s="22"/>
      <c r="J144" s="38"/>
      <c r="K144" s="39"/>
      <c r="L144" s="39"/>
      <c r="M144" s="39"/>
      <c r="N144" s="40"/>
      <c r="O144" s="21"/>
      <c r="P144" s="21"/>
      <c r="Q144" s="35"/>
      <c r="R144" s="35"/>
    </row>
    <row r="145" spans="1:18" s="19" customFormat="1" x14ac:dyDescent="0.25">
      <c r="A145" s="18"/>
      <c r="B145" s="20"/>
      <c r="C145" s="21"/>
      <c r="D145" s="24"/>
      <c r="E145" s="22"/>
      <c r="F145" s="22"/>
      <c r="G145" s="23"/>
      <c r="H145" s="22"/>
      <c r="I145" s="22"/>
      <c r="J145" s="38"/>
      <c r="K145" s="39"/>
      <c r="L145" s="39"/>
      <c r="M145" s="39"/>
      <c r="N145" s="40"/>
      <c r="O145" s="21"/>
      <c r="P145" s="21"/>
      <c r="Q145" s="35"/>
      <c r="R145" s="35"/>
    </row>
    <row r="146" spans="1:18" s="19" customFormat="1" x14ac:dyDescent="0.25">
      <c r="A146" s="18"/>
      <c r="B146" s="20"/>
      <c r="C146" s="21"/>
      <c r="D146" s="22"/>
      <c r="E146" s="22"/>
      <c r="F146" s="22"/>
      <c r="G146" s="23"/>
      <c r="H146" s="22"/>
      <c r="I146" s="22"/>
      <c r="J146" s="38"/>
      <c r="K146" s="39"/>
      <c r="L146" s="39"/>
      <c r="M146" s="39"/>
      <c r="N146" s="40"/>
      <c r="O146" s="21"/>
      <c r="P146" s="21"/>
      <c r="Q146" s="35"/>
      <c r="R146" s="35"/>
    </row>
    <row r="147" spans="1:18" s="19" customFormat="1" x14ac:dyDescent="0.25">
      <c r="A147" s="18"/>
      <c r="B147" s="20"/>
      <c r="C147" s="21"/>
      <c r="D147" s="22"/>
      <c r="E147" s="22"/>
      <c r="F147" s="22"/>
      <c r="G147" s="23"/>
      <c r="H147" s="22"/>
      <c r="I147" s="22"/>
      <c r="J147" s="38"/>
      <c r="K147" s="39"/>
      <c r="L147" s="39"/>
      <c r="M147" s="39"/>
      <c r="N147" s="40"/>
      <c r="O147" s="21"/>
      <c r="P147" s="21"/>
      <c r="Q147" s="35"/>
      <c r="R147" s="35"/>
    </row>
    <row r="148" spans="1:18" s="19" customFormat="1" x14ac:dyDescent="0.25">
      <c r="A148" s="18"/>
      <c r="B148" s="20"/>
      <c r="C148" s="21"/>
      <c r="D148" s="24"/>
      <c r="E148" s="22"/>
      <c r="F148" s="22"/>
      <c r="G148" s="23"/>
      <c r="H148" s="22"/>
      <c r="I148" s="22"/>
      <c r="J148" s="38"/>
      <c r="K148" s="39"/>
      <c r="L148" s="39"/>
      <c r="M148" s="39"/>
      <c r="N148" s="40"/>
      <c r="O148" s="21"/>
      <c r="P148" s="21"/>
      <c r="Q148" s="35"/>
      <c r="R148" s="35"/>
    </row>
    <row r="149" spans="1:18" s="19" customFormat="1" x14ac:dyDescent="0.25">
      <c r="A149" s="18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35"/>
      <c r="M149" s="35"/>
      <c r="N149" s="35"/>
      <c r="O149" s="35"/>
      <c r="P149" s="35"/>
      <c r="Q149" s="35"/>
      <c r="R149" s="35"/>
    </row>
    <row r="150" spans="1:18" s="19" customFormat="1" x14ac:dyDescent="0.25">
      <c r="A150" s="18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35"/>
      <c r="M150" s="35"/>
      <c r="N150" s="35"/>
      <c r="O150" s="35"/>
      <c r="P150" s="35"/>
      <c r="Q150" s="35"/>
      <c r="R150" s="35"/>
    </row>
    <row r="151" spans="1:18" s="19" customFormat="1" x14ac:dyDescent="0.25">
      <c r="A151" s="18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35"/>
      <c r="M151" s="35"/>
      <c r="N151" s="35"/>
      <c r="O151" s="35"/>
      <c r="P151" s="35"/>
      <c r="Q151" s="35"/>
      <c r="R151" s="35"/>
    </row>
    <row r="152" spans="1:18" s="19" customFormat="1" x14ac:dyDescent="0.25">
      <c r="A152" s="18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35"/>
      <c r="M152" s="35"/>
      <c r="N152" s="35"/>
      <c r="O152" s="35"/>
      <c r="P152" s="35"/>
      <c r="Q152" s="35"/>
      <c r="R152" s="35"/>
    </row>
    <row r="153" spans="1:18" s="19" customFormat="1" x14ac:dyDescent="0.25">
      <c r="A153" s="18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35"/>
      <c r="M153" s="35"/>
      <c r="N153" s="35"/>
      <c r="O153" s="35"/>
      <c r="P153" s="35"/>
      <c r="Q153" s="35"/>
      <c r="R153" s="35"/>
    </row>
    <row r="154" spans="1:18" s="19" customFormat="1" x14ac:dyDescent="0.25">
      <c r="A154" s="18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35"/>
      <c r="M154" s="35"/>
      <c r="N154" s="35"/>
      <c r="O154" s="35"/>
      <c r="P154" s="35"/>
      <c r="Q154" s="35"/>
      <c r="R154" s="35"/>
    </row>
    <row r="155" spans="1:18" s="19" customFormat="1" x14ac:dyDescent="0.25"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1:18" s="19" customFormat="1" x14ac:dyDescent="0.25"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1:18" s="19" customFormat="1" x14ac:dyDescent="0.25"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1:18" s="19" customFormat="1" x14ac:dyDescent="0.25"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59" spans="1:18" s="19" customFormat="1" x14ac:dyDescent="0.25"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1:18" s="19" customFormat="1" x14ac:dyDescent="0.25"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</row>
    <row r="161" spans="2:18" s="19" customFormat="1" x14ac:dyDescent="0.25"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 s="19" customFormat="1" x14ac:dyDescent="0.25"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 s="19" customFormat="1" x14ac:dyDescent="0.25"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 s="19" customFormat="1" x14ac:dyDescent="0.25"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 s="19" customFormat="1" x14ac:dyDescent="0.25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 s="19" customFormat="1" x14ac:dyDescent="0.25"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 s="19" customFormat="1" x14ac:dyDescent="0.25"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 s="19" customFormat="1" x14ac:dyDescent="0.25"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 s="19" customFormat="1" x14ac:dyDescent="0.25"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 s="19" customFormat="1" x14ac:dyDescent="0.25"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 s="19" customFormat="1" x14ac:dyDescent="0.25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 s="19" customFormat="1" x14ac:dyDescent="0.25"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 s="19" customFormat="1" x14ac:dyDescent="0.25"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 s="19" customFormat="1" x14ac:dyDescent="0.25"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 s="19" customFormat="1" x14ac:dyDescent="0.25"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 s="19" customFormat="1" x14ac:dyDescent="0.25"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s="19" customFormat="1" x14ac:dyDescent="0.25">
      <c r="B177" s="270"/>
      <c r="C177" s="270"/>
      <c r="D177" s="270"/>
      <c r="E177" s="270"/>
      <c r="F177" s="270"/>
      <c r="G177" s="270"/>
      <c r="H177" s="270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 s="19" customFormat="1" x14ac:dyDescent="0.25">
      <c r="B178" s="42"/>
      <c r="C178" s="42"/>
      <c r="D178" s="42"/>
      <c r="E178" s="42"/>
      <c r="F178" s="42"/>
      <c r="G178" s="42"/>
      <c r="H178" s="42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 s="19" customFormat="1" x14ac:dyDescent="0.25">
      <c r="B179" s="13"/>
      <c r="C179" s="14"/>
      <c r="D179" s="15"/>
      <c r="E179" s="15"/>
      <c r="F179" s="15"/>
      <c r="G179" s="16"/>
      <c r="H179" s="17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 s="19" customFormat="1" x14ac:dyDescent="0.25">
      <c r="B180" s="13"/>
      <c r="C180" s="14"/>
      <c r="D180" s="15"/>
      <c r="E180" s="15"/>
      <c r="F180" s="15"/>
      <c r="G180" s="16"/>
      <c r="H180" s="17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s="19" customFormat="1" x14ac:dyDescent="0.25">
      <c r="B181" s="13"/>
      <c r="C181" s="14"/>
      <c r="D181" s="15"/>
      <c r="E181" s="15"/>
      <c r="F181" s="15"/>
      <c r="G181" s="16"/>
      <c r="H181" s="17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 s="19" customFormat="1" x14ac:dyDescent="0.25">
      <c r="B182" s="13"/>
      <c r="C182" s="14"/>
      <c r="D182" s="15"/>
      <c r="E182" s="15"/>
      <c r="F182" s="15"/>
      <c r="G182" s="16"/>
      <c r="H182" s="17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 s="19" customFormat="1" x14ac:dyDescent="0.25">
      <c r="B183" s="271"/>
      <c r="C183" s="271"/>
      <c r="D183" s="271"/>
      <c r="E183" s="271"/>
      <c r="F183" s="271"/>
      <c r="G183" s="271"/>
      <c r="H183" s="271"/>
      <c r="I183" s="271"/>
      <c r="J183" s="271"/>
      <c r="K183" s="271"/>
      <c r="L183" s="271"/>
      <c r="M183" s="271"/>
      <c r="N183" s="271"/>
      <c r="O183" s="271"/>
      <c r="P183" s="271"/>
      <c r="Q183" s="271"/>
      <c r="R183" s="271"/>
    </row>
    <row r="184" spans="2:18" s="19" customFormat="1" x14ac:dyDescent="0.25">
      <c r="B184" s="43"/>
      <c r="C184" s="43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4"/>
    </row>
    <row r="185" spans="2:18" s="19" customFormat="1" x14ac:dyDescent="0.25">
      <c r="B185" s="25"/>
      <c r="C185" s="26"/>
      <c r="D185" s="27"/>
      <c r="E185" s="27"/>
      <c r="F185" s="45"/>
      <c r="G185" s="28"/>
      <c r="H185" s="28"/>
      <c r="I185" s="28"/>
      <c r="J185" s="29"/>
      <c r="K185" s="46"/>
      <c r="L185" s="47"/>
      <c r="M185" s="27"/>
      <c r="N185" s="48"/>
      <c r="O185" s="46"/>
      <c r="P185" s="45"/>
      <c r="Q185" s="30"/>
      <c r="R185" s="31"/>
    </row>
    <row r="186" spans="2:18" s="19" customFormat="1" x14ac:dyDescent="0.25">
      <c r="B186" s="25"/>
      <c r="C186" s="26"/>
      <c r="D186" s="27"/>
      <c r="E186" s="27"/>
      <c r="F186" s="45"/>
      <c r="G186" s="28"/>
      <c r="H186" s="28"/>
      <c r="I186" s="28"/>
      <c r="J186" s="29"/>
      <c r="K186" s="46"/>
      <c r="L186" s="47"/>
      <c r="M186" s="27"/>
      <c r="N186" s="48"/>
      <c r="O186" s="46"/>
      <c r="P186" s="45"/>
      <c r="Q186" s="30"/>
      <c r="R186" s="31"/>
    </row>
    <row r="187" spans="2:18" s="19" customFormat="1" x14ac:dyDescent="0.25">
      <c r="B187" s="25"/>
      <c r="C187" s="26"/>
      <c r="D187" s="27"/>
      <c r="E187" s="27"/>
      <c r="F187" s="45"/>
      <c r="G187" s="28"/>
      <c r="H187" s="28"/>
      <c r="I187" s="28"/>
      <c r="J187" s="29"/>
      <c r="K187" s="46"/>
      <c r="L187" s="47"/>
      <c r="M187" s="27"/>
      <c r="N187" s="48"/>
      <c r="O187" s="46"/>
      <c r="P187" s="45"/>
      <c r="Q187" s="30"/>
      <c r="R187" s="31"/>
    </row>
    <row r="188" spans="2:18" s="19" customFormat="1" x14ac:dyDescent="0.25">
      <c r="B188" s="35"/>
      <c r="C188" s="49"/>
      <c r="D188" s="49"/>
      <c r="E188" s="49"/>
      <c r="F188" s="49"/>
      <c r="G188" s="49"/>
      <c r="H188" s="49"/>
      <c r="I188" s="49"/>
      <c r="J188" s="49"/>
      <c r="K188" s="35"/>
      <c r="L188" s="35"/>
      <c r="M188" s="35"/>
      <c r="N188" s="35"/>
      <c r="O188" s="35"/>
      <c r="P188" s="35"/>
      <c r="Q188" s="35"/>
      <c r="R188" s="35"/>
    </row>
    <row r="189" spans="2:18" s="19" customFormat="1" x14ac:dyDescent="0.25">
      <c r="B189" s="270"/>
      <c r="C189" s="270"/>
      <c r="D189" s="270"/>
      <c r="E189" s="270"/>
      <c r="F189" s="270"/>
      <c r="G189" s="270"/>
      <c r="H189" s="270"/>
      <c r="I189" s="270"/>
      <c r="J189" s="270"/>
      <c r="K189" s="270"/>
      <c r="L189" s="270"/>
      <c r="M189" s="270"/>
      <c r="N189" s="270"/>
      <c r="O189" s="270"/>
      <c r="P189" s="270"/>
      <c r="Q189" s="35"/>
      <c r="R189" s="35"/>
    </row>
    <row r="190" spans="2:18" s="19" customFormat="1" ht="30" customHeight="1" x14ac:dyDescent="0.25">
      <c r="B190" s="50"/>
      <c r="C190" s="36"/>
      <c r="D190" s="36"/>
      <c r="E190" s="36"/>
      <c r="F190" s="36"/>
      <c r="G190" s="267"/>
      <c r="H190" s="267"/>
      <c r="I190" s="267"/>
      <c r="J190" s="267"/>
      <c r="K190" s="267"/>
      <c r="L190" s="267"/>
      <c r="M190" s="267"/>
      <c r="N190" s="267"/>
      <c r="O190" s="267"/>
      <c r="P190" s="267"/>
      <c r="Q190" s="35"/>
      <c r="R190" s="35"/>
    </row>
    <row r="191" spans="2:18" s="19" customFormat="1" x14ac:dyDescent="0.25">
      <c r="B191" s="20"/>
      <c r="C191" s="33"/>
      <c r="D191" s="33"/>
      <c r="E191" s="33"/>
      <c r="F191" s="33"/>
      <c r="G191" s="272"/>
      <c r="H191" s="272"/>
      <c r="I191" s="272"/>
      <c r="J191" s="272"/>
      <c r="K191" s="272"/>
      <c r="L191" s="272"/>
      <c r="M191" s="273"/>
      <c r="N191" s="273"/>
      <c r="O191" s="272"/>
      <c r="P191" s="272"/>
      <c r="Q191" s="35"/>
      <c r="R191" s="35"/>
    </row>
    <row r="192" spans="2:18" s="19" customFormat="1" x14ac:dyDescent="0.25">
      <c r="B192" s="20"/>
      <c r="C192" s="33"/>
      <c r="D192" s="33"/>
      <c r="E192" s="33"/>
      <c r="F192" s="33"/>
      <c r="G192" s="272"/>
      <c r="H192" s="272"/>
      <c r="I192" s="272"/>
      <c r="J192" s="272"/>
      <c r="K192" s="272"/>
      <c r="L192" s="272"/>
      <c r="M192" s="273"/>
      <c r="N192" s="273"/>
      <c r="O192" s="272"/>
      <c r="P192" s="272"/>
      <c r="Q192" s="35"/>
      <c r="R192" s="35"/>
    </row>
    <row r="193" spans="2:18" s="19" customFormat="1" x14ac:dyDescent="0.25">
      <c r="B193" s="20"/>
      <c r="C193" s="33"/>
      <c r="D193" s="33"/>
      <c r="E193" s="33"/>
      <c r="F193" s="33"/>
      <c r="G193" s="272"/>
      <c r="H193" s="272"/>
      <c r="I193" s="272"/>
      <c r="J193" s="272"/>
      <c r="K193" s="272"/>
      <c r="L193" s="272"/>
      <c r="M193" s="273"/>
      <c r="N193" s="273"/>
      <c r="O193" s="272"/>
      <c r="P193" s="272"/>
      <c r="Q193" s="35"/>
      <c r="R193" s="35"/>
    </row>
    <row r="194" spans="2:18" s="19" customFormat="1" x14ac:dyDescent="0.25">
      <c r="B194" s="20"/>
      <c r="C194" s="33"/>
      <c r="D194" s="33"/>
      <c r="E194" s="33"/>
      <c r="F194" s="33"/>
      <c r="G194" s="272"/>
      <c r="H194" s="272"/>
      <c r="I194" s="272"/>
      <c r="J194" s="272"/>
      <c r="K194" s="272"/>
      <c r="L194" s="272"/>
      <c r="M194" s="273"/>
      <c r="N194" s="273"/>
      <c r="O194" s="272"/>
      <c r="P194" s="272"/>
      <c r="Q194" s="35"/>
      <c r="R194" s="35"/>
    </row>
    <row r="195" spans="2:18" s="19" customFormat="1" x14ac:dyDescent="0.25">
      <c r="B195" s="20"/>
      <c r="C195" s="33"/>
      <c r="D195" s="33"/>
      <c r="E195" s="33"/>
      <c r="F195" s="33"/>
      <c r="G195" s="272"/>
      <c r="H195" s="272"/>
      <c r="I195" s="272"/>
      <c r="J195" s="272"/>
      <c r="K195" s="272"/>
      <c r="L195" s="272"/>
      <c r="M195" s="273"/>
      <c r="N195" s="273"/>
      <c r="O195" s="272"/>
      <c r="P195" s="272"/>
      <c r="Q195" s="35"/>
      <c r="R195" s="35"/>
    </row>
    <row r="196" spans="2:18" s="19" customFormat="1" x14ac:dyDescent="0.25">
      <c r="B196" s="20"/>
      <c r="C196" s="33"/>
      <c r="D196" s="33"/>
      <c r="E196" s="33"/>
      <c r="F196" s="33"/>
      <c r="G196" s="272"/>
      <c r="H196" s="272"/>
      <c r="I196" s="272"/>
      <c r="J196" s="272"/>
      <c r="K196" s="272"/>
      <c r="L196" s="272"/>
      <c r="M196" s="273"/>
      <c r="N196" s="273"/>
      <c r="O196" s="272"/>
      <c r="P196" s="272"/>
      <c r="Q196" s="35"/>
      <c r="R196" s="35"/>
    </row>
    <row r="197" spans="2:18" s="19" customFormat="1" x14ac:dyDescent="0.25">
      <c r="B197" s="20"/>
      <c r="C197" s="33"/>
      <c r="D197" s="33"/>
      <c r="E197" s="33"/>
      <c r="F197" s="33"/>
      <c r="G197" s="272"/>
      <c r="H197" s="272"/>
      <c r="I197" s="272"/>
      <c r="J197" s="272"/>
      <c r="K197" s="272"/>
      <c r="L197" s="272"/>
      <c r="M197" s="273"/>
      <c r="N197" s="273"/>
      <c r="O197" s="272"/>
      <c r="P197" s="272"/>
      <c r="Q197" s="35"/>
      <c r="R197" s="35"/>
    </row>
    <row r="198" spans="2:18" s="19" customFormat="1" x14ac:dyDescent="0.25">
      <c r="B198" s="20"/>
      <c r="C198" s="33"/>
      <c r="D198" s="33"/>
      <c r="E198" s="33"/>
      <c r="F198" s="33"/>
      <c r="G198" s="272"/>
      <c r="H198" s="272"/>
      <c r="I198" s="272"/>
      <c r="J198" s="272"/>
      <c r="K198" s="272"/>
      <c r="L198" s="272"/>
      <c r="M198" s="273"/>
      <c r="N198" s="273"/>
      <c r="O198" s="272"/>
      <c r="P198" s="272"/>
      <c r="Q198" s="35"/>
      <c r="R198" s="35"/>
    </row>
    <row r="199" spans="2:18" s="19" customFormat="1" x14ac:dyDescent="0.25">
      <c r="B199" s="20"/>
      <c r="C199" s="33"/>
      <c r="D199" s="33"/>
      <c r="E199" s="33"/>
      <c r="F199" s="33"/>
      <c r="G199" s="272"/>
      <c r="H199" s="272"/>
      <c r="I199" s="272"/>
      <c r="J199" s="272"/>
      <c r="K199" s="272"/>
      <c r="L199" s="272"/>
      <c r="M199" s="273"/>
      <c r="N199" s="273"/>
      <c r="O199" s="272"/>
      <c r="P199" s="272"/>
      <c r="Q199" s="35"/>
      <c r="R199" s="35"/>
    </row>
    <row r="200" spans="2:18" s="19" customFormat="1" x14ac:dyDescent="0.25">
      <c r="B200" s="20"/>
      <c r="C200" s="33"/>
      <c r="D200" s="33"/>
      <c r="E200" s="33"/>
      <c r="F200" s="33"/>
      <c r="G200" s="272"/>
      <c r="H200" s="272"/>
      <c r="I200" s="272"/>
      <c r="J200" s="272"/>
      <c r="K200" s="272"/>
      <c r="L200" s="272"/>
      <c r="M200" s="273"/>
      <c r="N200" s="273"/>
      <c r="O200" s="272"/>
      <c r="P200" s="272"/>
      <c r="Q200" s="35"/>
      <c r="R200" s="35"/>
    </row>
    <row r="201" spans="2:18" s="19" customFormat="1" x14ac:dyDescent="0.25">
      <c r="B201" s="20"/>
      <c r="C201" s="33"/>
      <c r="D201" s="33"/>
      <c r="E201" s="33"/>
      <c r="F201" s="33"/>
      <c r="G201" s="272"/>
      <c r="H201" s="272"/>
      <c r="I201" s="272"/>
      <c r="J201" s="272"/>
      <c r="K201" s="272"/>
      <c r="L201" s="272"/>
      <c r="M201" s="273"/>
      <c r="N201" s="273"/>
      <c r="O201" s="272"/>
      <c r="P201" s="272"/>
      <c r="Q201" s="35"/>
      <c r="R201" s="35"/>
    </row>
    <row r="202" spans="2:18" s="19" customFormat="1" x14ac:dyDescent="0.25">
      <c r="B202" s="20"/>
      <c r="C202" s="33"/>
      <c r="D202" s="33"/>
      <c r="E202" s="33"/>
      <c r="F202" s="33"/>
      <c r="G202" s="272"/>
      <c r="H202" s="272"/>
      <c r="I202" s="272"/>
      <c r="J202" s="272"/>
      <c r="K202" s="272"/>
      <c r="L202" s="272"/>
      <c r="M202" s="273"/>
      <c r="N202" s="273"/>
      <c r="O202" s="272"/>
      <c r="P202" s="272"/>
      <c r="Q202" s="35"/>
      <c r="R202" s="35"/>
    </row>
    <row r="203" spans="2:18" s="19" customFormat="1" x14ac:dyDescent="0.25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</row>
    <row r="204" spans="2:18" s="19" customFormat="1" x14ac:dyDescent="0.25">
      <c r="B204" s="270"/>
      <c r="C204" s="270"/>
      <c r="D204" s="270"/>
      <c r="E204" s="270"/>
      <c r="F204" s="270"/>
      <c r="G204" s="270"/>
      <c r="H204" s="270"/>
      <c r="I204" s="49"/>
      <c r="J204" s="49"/>
      <c r="K204" s="49"/>
      <c r="L204" s="49"/>
      <c r="M204" s="49"/>
      <c r="N204" s="49"/>
      <c r="O204" s="49"/>
      <c r="P204" s="49"/>
      <c r="Q204" s="49"/>
      <c r="R204" s="49"/>
    </row>
    <row r="205" spans="2:18" s="19" customFormat="1" x14ac:dyDescent="0.25">
      <c r="B205" s="51"/>
      <c r="C205" s="267"/>
      <c r="D205" s="267"/>
      <c r="E205" s="267"/>
      <c r="F205" s="267"/>
      <c r="G205" s="267"/>
      <c r="H205" s="267"/>
      <c r="I205" s="49"/>
      <c r="J205" s="49"/>
      <c r="K205" s="49"/>
      <c r="L205" s="49"/>
      <c r="M205" s="49"/>
      <c r="N205" s="49"/>
      <c r="O205" s="49"/>
      <c r="P205" s="49"/>
      <c r="Q205" s="49"/>
      <c r="R205" s="49"/>
    </row>
    <row r="206" spans="2:18" s="19" customFormat="1" x14ac:dyDescent="0.25">
      <c r="B206" s="20"/>
      <c r="C206" s="272"/>
      <c r="D206" s="272"/>
      <c r="E206" s="272"/>
      <c r="F206" s="272"/>
      <c r="G206" s="272"/>
      <c r="H206" s="272"/>
      <c r="I206" s="49"/>
      <c r="J206" s="49"/>
      <c r="K206" s="49"/>
      <c r="L206" s="49"/>
      <c r="M206" s="49"/>
      <c r="N206" s="49"/>
      <c r="O206" s="49"/>
      <c r="P206" s="49"/>
      <c r="Q206" s="49"/>
      <c r="R206" s="49"/>
    </row>
    <row r="207" spans="2:18" s="19" customFormat="1" x14ac:dyDescent="0.25">
      <c r="B207" s="20"/>
      <c r="C207" s="273"/>
      <c r="D207" s="273"/>
      <c r="E207" s="273"/>
      <c r="F207" s="273"/>
      <c r="G207" s="273"/>
      <c r="H207" s="273"/>
      <c r="I207" s="49"/>
      <c r="J207" s="49"/>
      <c r="K207" s="49"/>
      <c r="L207" s="49"/>
      <c r="M207" s="49"/>
      <c r="N207" s="49"/>
      <c r="O207" s="49"/>
      <c r="P207" s="49"/>
      <c r="Q207" s="49"/>
      <c r="R207" s="49"/>
    </row>
    <row r="208" spans="2:18" s="19" customFormat="1" x14ac:dyDescent="0.25">
      <c r="B208" s="20"/>
      <c r="C208" s="273"/>
      <c r="D208" s="273"/>
      <c r="E208" s="273"/>
      <c r="F208" s="273"/>
      <c r="G208" s="273"/>
      <c r="H208" s="273"/>
      <c r="I208" s="49"/>
      <c r="J208" s="49"/>
      <c r="K208" s="49"/>
      <c r="L208" s="49"/>
      <c r="M208" s="49"/>
      <c r="N208" s="49"/>
      <c r="O208" s="49"/>
      <c r="P208" s="49"/>
      <c r="Q208" s="49"/>
      <c r="R208" s="49"/>
    </row>
    <row r="209" spans="2:18" s="19" customFormat="1" x14ac:dyDescent="0.25">
      <c r="B209" s="20"/>
      <c r="C209" s="273"/>
      <c r="D209" s="273"/>
      <c r="E209" s="273"/>
      <c r="F209" s="273"/>
      <c r="G209" s="273"/>
      <c r="H209" s="273"/>
      <c r="I209" s="49"/>
      <c r="J209" s="49"/>
      <c r="K209" s="49"/>
      <c r="L209" s="49"/>
      <c r="M209" s="49"/>
      <c r="N209" s="49"/>
      <c r="O209" s="49"/>
      <c r="P209" s="49"/>
      <c r="Q209" s="49"/>
      <c r="R209" s="49"/>
    </row>
    <row r="210" spans="2:18" s="19" customFormat="1" x14ac:dyDescent="0.25">
      <c r="B210" s="20"/>
      <c r="C210" s="273"/>
      <c r="D210" s="273"/>
      <c r="E210" s="273"/>
      <c r="F210" s="273"/>
      <c r="G210" s="273"/>
      <c r="H210" s="273"/>
      <c r="I210" s="49"/>
      <c r="J210" s="49"/>
      <c r="K210" s="49"/>
      <c r="L210" s="49"/>
      <c r="M210" s="49"/>
      <c r="N210" s="49"/>
      <c r="O210" s="49"/>
      <c r="P210" s="49"/>
      <c r="Q210" s="49"/>
      <c r="R210" s="49"/>
    </row>
    <row r="211" spans="2:18" s="19" customFormat="1" x14ac:dyDescent="0.25">
      <c r="B211" s="20"/>
      <c r="C211" s="273"/>
      <c r="D211" s="273"/>
      <c r="E211" s="273"/>
      <c r="F211" s="273"/>
      <c r="G211" s="273"/>
      <c r="H211" s="273"/>
      <c r="I211" s="49"/>
      <c r="J211" s="49"/>
      <c r="K211" s="49"/>
      <c r="L211" s="49"/>
      <c r="M211" s="49"/>
      <c r="N211" s="49"/>
      <c r="O211" s="49"/>
      <c r="P211" s="49"/>
      <c r="Q211" s="49"/>
      <c r="R211" s="49"/>
    </row>
    <row r="212" spans="2:18" s="19" customFormat="1" x14ac:dyDescent="0.25">
      <c r="B212" s="20"/>
      <c r="C212" s="273"/>
      <c r="D212" s="273"/>
      <c r="E212" s="273"/>
      <c r="F212" s="273"/>
      <c r="G212" s="273"/>
      <c r="H212" s="273"/>
      <c r="I212" s="49"/>
      <c r="J212" s="49"/>
      <c r="K212" s="49"/>
      <c r="L212" s="49"/>
      <c r="M212" s="49"/>
      <c r="N212" s="49"/>
      <c r="O212" s="49"/>
      <c r="P212" s="49"/>
      <c r="Q212" s="49"/>
      <c r="R212" s="49"/>
    </row>
    <row r="213" spans="2:18" s="19" customFormat="1" x14ac:dyDescent="0.25">
      <c r="B213" s="20"/>
      <c r="C213" s="273"/>
      <c r="D213" s="273"/>
      <c r="E213" s="273"/>
      <c r="F213" s="273"/>
      <c r="G213" s="273"/>
      <c r="H213" s="273"/>
      <c r="I213" s="49"/>
      <c r="J213" s="49"/>
      <c r="K213" s="49"/>
      <c r="L213" s="49"/>
      <c r="M213" s="49"/>
      <c r="N213" s="49"/>
      <c r="O213" s="49"/>
      <c r="P213" s="49"/>
      <c r="Q213" s="49"/>
      <c r="R213" s="49"/>
    </row>
    <row r="214" spans="2:18" s="19" customFormat="1" x14ac:dyDescent="0.25">
      <c r="B214" s="20"/>
      <c r="C214" s="273"/>
      <c r="D214" s="273"/>
      <c r="E214" s="273"/>
      <c r="F214" s="273"/>
      <c r="G214" s="273"/>
      <c r="H214" s="273"/>
      <c r="I214" s="49"/>
      <c r="J214" s="49"/>
      <c r="K214" s="49"/>
      <c r="L214" s="49"/>
      <c r="M214" s="49"/>
      <c r="N214" s="49"/>
      <c r="O214" s="49"/>
      <c r="P214" s="49"/>
      <c r="Q214" s="49"/>
      <c r="R214" s="49"/>
    </row>
    <row r="215" spans="2:18" s="19" customFormat="1" x14ac:dyDescent="0.25">
      <c r="B215" s="20"/>
      <c r="C215" s="273"/>
      <c r="D215" s="273"/>
      <c r="E215" s="273"/>
      <c r="F215" s="273"/>
      <c r="G215" s="273"/>
      <c r="H215" s="273"/>
      <c r="I215" s="49"/>
      <c r="J215" s="49"/>
      <c r="K215" s="49"/>
      <c r="L215" s="49"/>
      <c r="M215" s="49"/>
      <c r="N215" s="49"/>
      <c r="O215" s="49"/>
      <c r="P215" s="49"/>
      <c r="Q215" s="49"/>
      <c r="R215" s="49"/>
    </row>
    <row r="216" spans="2:18" s="19" customFormat="1" x14ac:dyDescent="0.25"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</row>
    <row r="217" spans="2:18" s="19" customFormat="1" x14ac:dyDescent="0.25">
      <c r="B217" s="270"/>
      <c r="C217" s="270"/>
      <c r="D217" s="270"/>
      <c r="E217" s="270"/>
      <c r="F217" s="270"/>
      <c r="G217" s="270"/>
      <c r="H217" s="270"/>
      <c r="I217" s="49"/>
      <c r="J217" s="49"/>
      <c r="K217" s="49"/>
      <c r="L217" s="49"/>
      <c r="M217" s="49"/>
      <c r="N217" s="49"/>
      <c r="O217" s="49"/>
      <c r="P217" s="49"/>
      <c r="Q217" s="49"/>
      <c r="R217" s="49"/>
    </row>
    <row r="218" spans="2:18" s="19" customFormat="1" x14ac:dyDescent="0.25">
      <c r="B218" s="51"/>
      <c r="C218" s="267"/>
      <c r="D218" s="267"/>
      <c r="E218" s="267"/>
      <c r="F218" s="267"/>
      <c r="G218" s="267"/>
      <c r="H218" s="267"/>
      <c r="I218" s="49"/>
      <c r="J218" s="49"/>
      <c r="K218" s="49"/>
      <c r="L218" s="49"/>
      <c r="M218" s="49"/>
      <c r="N218" s="49"/>
      <c r="O218" s="49"/>
      <c r="P218" s="49"/>
      <c r="Q218" s="49"/>
      <c r="R218" s="49"/>
    </row>
    <row r="219" spans="2:18" s="19" customFormat="1" x14ac:dyDescent="0.25">
      <c r="B219" s="20"/>
      <c r="C219" s="272"/>
      <c r="D219" s="272"/>
      <c r="E219" s="272"/>
      <c r="F219" s="272"/>
      <c r="G219" s="272"/>
      <c r="H219" s="272"/>
      <c r="I219" s="32"/>
      <c r="J219" s="32"/>
      <c r="K219" s="32"/>
      <c r="L219" s="32"/>
      <c r="M219" s="32"/>
      <c r="N219" s="32"/>
      <c r="O219" s="32"/>
      <c r="P219" s="32"/>
      <c r="Q219" s="32"/>
      <c r="R219" s="32"/>
    </row>
    <row r="220" spans="2:18" s="19" customFormat="1" x14ac:dyDescent="0.25">
      <c r="B220" s="20"/>
      <c r="C220" s="273"/>
      <c r="D220" s="273"/>
      <c r="E220" s="273"/>
      <c r="F220" s="273"/>
      <c r="G220" s="273"/>
      <c r="H220" s="273"/>
      <c r="I220" s="32"/>
      <c r="J220" s="32"/>
      <c r="K220" s="32"/>
      <c r="L220" s="32"/>
      <c r="M220" s="32"/>
      <c r="N220" s="32"/>
      <c r="O220" s="32"/>
      <c r="P220" s="32"/>
      <c r="Q220" s="32"/>
      <c r="R220" s="32"/>
    </row>
    <row r="221" spans="2:18" s="19" customFormat="1" x14ac:dyDescent="0.25">
      <c r="B221" s="20"/>
      <c r="C221" s="273"/>
      <c r="D221" s="273"/>
      <c r="E221" s="273"/>
      <c r="F221" s="273"/>
      <c r="G221" s="273"/>
      <c r="H221" s="273"/>
      <c r="I221" s="32"/>
      <c r="J221" s="32"/>
      <c r="K221" s="32"/>
      <c r="L221" s="32"/>
      <c r="M221" s="32"/>
      <c r="N221" s="32"/>
      <c r="O221" s="32"/>
      <c r="P221" s="32"/>
      <c r="Q221" s="32"/>
      <c r="R221" s="32"/>
    </row>
    <row r="222" spans="2:18" s="19" customFormat="1" x14ac:dyDescent="0.25">
      <c r="B222" s="20"/>
      <c r="C222" s="273"/>
      <c r="D222" s="273"/>
      <c r="E222" s="273"/>
      <c r="F222" s="273"/>
      <c r="G222" s="273"/>
      <c r="H222" s="273"/>
      <c r="I222" s="32"/>
      <c r="J222" s="32"/>
      <c r="K222" s="32"/>
      <c r="L222" s="32"/>
      <c r="M222" s="32"/>
      <c r="N222" s="32"/>
      <c r="O222" s="32"/>
      <c r="P222" s="32"/>
      <c r="Q222" s="32"/>
      <c r="R222" s="32"/>
    </row>
    <row r="223" spans="2:18" s="19" customFormat="1" x14ac:dyDescent="0.25">
      <c r="B223" s="20"/>
      <c r="C223" s="273"/>
      <c r="D223" s="273"/>
      <c r="E223" s="273"/>
      <c r="F223" s="273"/>
      <c r="G223" s="273"/>
      <c r="H223" s="273"/>
      <c r="I223" s="32"/>
      <c r="J223" s="32"/>
      <c r="K223" s="32"/>
      <c r="L223" s="32"/>
      <c r="M223" s="32"/>
      <c r="N223" s="32"/>
      <c r="O223" s="32"/>
      <c r="P223" s="32"/>
      <c r="Q223" s="32"/>
      <c r="R223" s="32"/>
    </row>
    <row r="224" spans="2:18" s="19" customFormat="1" x14ac:dyDescent="0.25">
      <c r="B224" s="20"/>
      <c r="C224" s="273"/>
      <c r="D224" s="273"/>
      <c r="E224" s="273"/>
      <c r="F224" s="273"/>
      <c r="G224" s="273"/>
      <c r="H224" s="273"/>
      <c r="I224" s="32"/>
      <c r="J224" s="32"/>
      <c r="K224" s="32"/>
      <c r="L224" s="32"/>
      <c r="M224" s="32"/>
      <c r="N224" s="32"/>
      <c r="O224" s="32"/>
      <c r="P224" s="32"/>
      <c r="Q224" s="32"/>
      <c r="R224" s="32"/>
    </row>
  </sheetData>
  <mergeCells count="102">
    <mergeCell ref="B2:N2"/>
    <mergeCell ref="B4:N4"/>
    <mergeCell ref="A5:I5"/>
    <mergeCell ref="C6:E6"/>
    <mergeCell ref="D7:E7"/>
    <mergeCell ref="D8:E8"/>
    <mergeCell ref="B14:I14"/>
    <mergeCell ref="D10:E10"/>
    <mergeCell ref="D11:E11"/>
    <mergeCell ref="D9:E9"/>
    <mergeCell ref="D12:E12"/>
    <mergeCell ref="C224:H224"/>
    <mergeCell ref="C218:H218"/>
    <mergeCell ref="C219:H219"/>
    <mergeCell ref="C220:H220"/>
    <mergeCell ref="C221:H221"/>
    <mergeCell ref="C222:H222"/>
    <mergeCell ref="C223:H223"/>
    <mergeCell ref="B217:H217"/>
    <mergeCell ref="B204:H204"/>
    <mergeCell ref="C205:H205"/>
    <mergeCell ref="C206:H206"/>
    <mergeCell ref="C207:H207"/>
    <mergeCell ref="C208:H208"/>
    <mergeCell ref="C209:H209"/>
    <mergeCell ref="C210:H210"/>
    <mergeCell ref="C211:H211"/>
    <mergeCell ref="C212:H212"/>
    <mergeCell ref="C213:H213"/>
    <mergeCell ref="C214:H214"/>
    <mergeCell ref="C215:H215"/>
    <mergeCell ref="O201:P201"/>
    <mergeCell ref="G202:H202"/>
    <mergeCell ref="I202:J202"/>
    <mergeCell ref="K202:L202"/>
    <mergeCell ref="M202:N202"/>
    <mergeCell ref="O202:P202"/>
    <mergeCell ref="G201:H201"/>
    <mergeCell ref="I201:J201"/>
    <mergeCell ref="K201:L201"/>
    <mergeCell ref="M201:N201"/>
    <mergeCell ref="O199:P199"/>
    <mergeCell ref="G200:H200"/>
    <mergeCell ref="I200:J200"/>
    <mergeCell ref="K200:L200"/>
    <mergeCell ref="M200:N200"/>
    <mergeCell ref="O200:P200"/>
    <mergeCell ref="G199:H199"/>
    <mergeCell ref="I199:J199"/>
    <mergeCell ref="K199:L199"/>
    <mergeCell ref="M199:N199"/>
    <mergeCell ref="O197:P197"/>
    <mergeCell ref="G198:H198"/>
    <mergeCell ref="I198:J198"/>
    <mergeCell ref="K198:L198"/>
    <mergeCell ref="M198:N198"/>
    <mergeCell ref="O198:P198"/>
    <mergeCell ref="G197:H197"/>
    <mergeCell ref="I197:J197"/>
    <mergeCell ref="K197:L197"/>
    <mergeCell ref="M197:N197"/>
    <mergeCell ref="O195:P195"/>
    <mergeCell ref="G196:H196"/>
    <mergeCell ref="I196:J196"/>
    <mergeCell ref="K196:L196"/>
    <mergeCell ref="M196:N196"/>
    <mergeCell ref="O196:P196"/>
    <mergeCell ref="G195:H195"/>
    <mergeCell ref="I195:J195"/>
    <mergeCell ref="K195:L195"/>
    <mergeCell ref="M195:N195"/>
    <mergeCell ref="O193:P193"/>
    <mergeCell ref="G194:H194"/>
    <mergeCell ref="I194:J194"/>
    <mergeCell ref="K194:L194"/>
    <mergeCell ref="M194:N194"/>
    <mergeCell ref="O194:P194"/>
    <mergeCell ref="G193:H193"/>
    <mergeCell ref="I193:J193"/>
    <mergeCell ref="K193:L193"/>
    <mergeCell ref="M193:N193"/>
    <mergeCell ref="O191:P191"/>
    <mergeCell ref="G192:H192"/>
    <mergeCell ref="I192:J192"/>
    <mergeCell ref="K192:L192"/>
    <mergeCell ref="M192:N192"/>
    <mergeCell ref="O192:P192"/>
    <mergeCell ref="G191:H191"/>
    <mergeCell ref="I191:J191"/>
    <mergeCell ref="K191:L191"/>
    <mergeCell ref="M191:N191"/>
    <mergeCell ref="M190:N190"/>
    <mergeCell ref="B55:I55"/>
    <mergeCell ref="B94:I94"/>
    <mergeCell ref="B137:I137"/>
    <mergeCell ref="B189:P189"/>
    <mergeCell ref="B183:R183"/>
    <mergeCell ref="O190:P190"/>
    <mergeCell ref="B177:H177"/>
    <mergeCell ref="G190:H190"/>
    <mergeCell ref="I190:J190"/>
    <mergeCell ref="K190:L190"/>
  </mergeCells>
  <phoneticPr fontId="14" type="noConversion"/>
  <conditionalFormatting sqref="I191:I202 K191:K202 F191:G202 M191:M202 O191:O202 F185:F187 N185:P187 K185:L187">
    <cfRule type="cellIs" dxfId="47" priority="5" stopIfTrue="1" operator="between">
      <formula>-4</formula>
      <formula>-6</formula>
    </cfRule>
    <cfRule type="cellIs" dxfId="46" priority="6" stopIfTrue="1" operator="lessThan">
      <formula>-6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opLeftCell="A4" workbookViewId="0">
      <selection activeCell="J8" sqref="J8"/>
    </sheetView>
  </sheetViews>
  <sheetFormatPr defaultRowHeight="15" x14ac:dyDescent="0.25"/>
  <cols>
    <col min="1" max="1" width="3.5703125" customWidth="1"/>
    <col min="3" max="3" width="12" customWidth="1"/>
    <col min="4" max="4" width="41.7109375" customWidth="1"/>
    <col min="5" max="5" width="23.42578125" customWidth="1"/>
    <col min="6" max="6" width="18" customWidth="1"/>
    <col min="7" max="7" width="21.7109375" customWidth="1"/>
    <col min="8" max="8" width="21.42578125" customWidth="1"/>
    <col min="9" max="9" width="20.85546875" customWidth="1"/>
    <col min="10" max="10" width="18" customWidth="1"/>
    <col min="11" max="11" width="44.85546875" customWidth="1"/>
  </cols>
  <sheetData>
    <row r="1" spans="2:11" ht="15.75" thickBot="1" x14ac:dyDescent="0.3"/>
    <row r="2" spans="2:11" ht="15.75" thickBot="1" x14ac:dyDescent="0.3">
      <c r="B2" s="217" t="s">
        <v>62</v>
      </c>
      <c r="C2" s="218"/>
      <c r="D2" s="218"/>
      <c r="E2" s="218"/>
      <c r="F2" s="218"/>
      <c r="G2" s="218"/>
      <c r="H2" s="218"/>
      <c r="I2" s="218"/>
      <c r="J2" s="218"/>
      <c r="K2" s="219"/>
    </row>
    <row r="3" spans="2:11" x14ac:dyDescent="0.25">
      <c r="B3" s="53"/>
      <c r="C3" s="53"/>
    </row>
    <row r="4" spans="2:11" ht="23.25" x14ac:dyDescent="0.25">
      <c r="B4" s="220" t="s">
        <v>0</v>
      </c>
      <c r="C4" s="220"/>
      <c r="D4" s="220"/>
      <c r="E4" s="220"/>
      <c r="F4" s="220"/>
      <c r="G4" s="220"/>
      <c r="H4" s="220"/>
      <c r="I4" s="220"/>
      <c r="J4" s="220"/>
      <c r="K4" s="220"/>
    </row>
    <row r="6" spans="2:11" ht="21.75" thickBot="1" x14ac:dyDescent="0.3">
      <c r="B6" s="221" t="s">
        <v>132</v>
      </c>
      <c r="C6" s="221"/>
      <c r="D6" s="221"/>
      <c r="E6" s="221"/>
      <c r="F6" s="221"/>
      <c r="G6" s="221"/>
      <c r="H6" s="221"/>
      <c r="I6" s="221"/>
      <c r="J6" s="221"/>
      <c r="K6" s="221"/>
    </row>
    <row r="7" spans="2:11" ht="38.25" thickTop="1" thickBot="1" x14ac:dyDescent="0.3">
      <c r="B7" s="62" t="s">
        <v>47</v>
      </c>
      <c r="C7" s="129" t="s">
        <v>103</v>
      </c>
      <c r="D7" s="58" t="s">
        <v>133</v>
      </c>
      <c r="E7" s="57" t="s">
        <v>134</v>
      </c>
      <c r="F7" s="58" t="s">
        <v>107</v>
      </c>
      <c r="G7" s="58" t="s">
        <v>135</v>
      </c>
      <c r="H7" s="57" t="s">
        <v>65</v>
      </c>
      <c r="I7" s="57" t="s">
        <v>136</v>
      </c>
      <c r="J7" s="58" t="s">
        <v>39</v>
      </c>
      <c r="K7" s="58" t="s">
        <v>137</v>
      </c>
    </row>
    <row r="8" spans="2:11" s="54" customFormat="1" x14ac:dyDescent="0.25">
      <c r="B8" s="116">
        <v>1</v>
      </c>
      <c r="C8" s="130"/>
      <c r="D8" s="117"/>
      <c r="E8" s="117"/>
      <c r="F8" s="118"/>
      <c r="G8" s="127"/>
      <c r="H8" s="127"/>
      <c r="I8" s="126"/>
      <c r="J8" s="119"/>
      <c r="K8" s="120"/>
    </row>
    <row r="9" spans="2:11" s="54" customFormat="1" x14ac:dyDescent="0.25">
      <c r="B9" s="116">
        <v>2</v>
      </c>
      <c r="C9" s="130"/>
      <c r="D9" s="120"/>
      <c r="E9" s="120"/>
      <c r="F9" s="121"/>
      <c r="G9" s="127"/>
      <c r="H9" s="127"/>
      <c r="I9" s="126"/>
      <c r="J9" s="122"/>
      <c r="K9" s="120"/>
    </row>
    <row r="10" spans="2:11" s="54" customFormat="1" x14ac:dyDescent="0.25">
      <c r="B10" s="116">
        <v>3</v>
      </c>
      <c r="C10" s="130"/>
      <c r="D10" s="120"/>
      <c r="E10" s="120"/>
      <c r="F10" s="121"/>
      <c r="G10" s="127"/>
      <c r="H10" s="127"/>
      <c r="I10" s="126"/>
      <c r="J10" s="122"/>
      <c r="K10" s="120"/>
    </row>
    <row r="11" spans="2:11" s="54" customFormat="1" x14ac:dyDescent="0.25">
      <c r="B11" s="116">
        <v>4</v>
      </c>
      <c r="C11" s="130"/>
      <c r="D11" s="120"/>
      <c r="E11" s="120"/>
      <c r="F11" s="121"/>
      <c r="G11" s="127"/>
      <c r="H11" s="127"/>
      <c r="I11" s="126"/>
      <c r="J11" s="122"/>
      <c r="K11" s="120"/>
    </row>
    <row r="12" spans="2:11" s="54" customFormat="1" x14ac:dyDescent="0.25">
      <c r="B12" s="116">
        <v>5</v>
      </c>
      <c r="C12" s="130"/>
      <c r="D12" s="123"/>
      <c r="E12" s="123"/>
      <c r="F12" s="124"/>
      <c r="G12" s="127"/>
      <c r="H12" s="127"/>
      <c r="I12" s="126"/>
      <c r="J12" s="125"/>
      <c r="K12" s="120"/>
    </row>
    <row r="13" spans="2:11" s="54" customFormat="1" x14ac:dyDescent="0.2">
      <c r="B13" s="168"/>
      <c r="C13" s="131"/>
      <c r="D13" s="169"/>
      <c r="E13" s="168"/>
      <c r="F13" s="170">
        <f>SUBTOTAL(109,Table5358[[Deliverable ]])</f>
        <v>0</v>
      </c>
      <c r="G13" s="168"/>
      <c r="H13" s="168"/>
      <c r="I13" s="112"/>
      <c r="J13" s="171"/>
      <c r="K13" s="172"/>
    </row>
    <row r="15" spans="2:11" ht="21.75" thickBot="1" x14ac:dyDescent="0.3">
      <c r="B15" s="221" t="s">
        <v>138</v>
      </c>
      <c r="C15" s="221"/>
      <c r="D15" s="221"/>
      <c r="E15" s="221"/>
      <c r="F15" s="221"/>
      <c r="G15" s="221"/>
      <c r="H15" s="221"/>
      <c r="I15" s="221"/>
      <c r="J15" s="221"/>
      <c r="K15" s="221"/>
    </row>
    <row r="16" spans="2:11" ht="39.75" thickTop="1" thickBot="1" x14ac:dyDescent="0.3">
      <c r="B16" s="62" t="s">
        <v>47</v>
      </c>
      <c r="C16" s="129" t="s">
        <v>103</v>
      </c>
      <c r="D16" s="58" t="s">
        <v>139</v>
      </c>
      <c r="E16" s="57" t="s">
        <v>134</v>
      </c>
      <c r="F16" s="58" t="s">
        <v>140</v>
      </c>
      <c r="G16" s="58" t="s">
        <v>39</v>
      </c>
      <c r="H16" s="58" t="s">
        <v>137</v>
      </c>
    </row>
    <row r="17" spans="2:8" x14ac:dyDescent="0.25">
      <c r="B17" s="116">
        <v>1</v>
      </c>
      <c r="C17" s="130"/>
      <c r="D17" s="117"/>
      <c r="E17" s="117"/>
      <c r="F17" s="118"/>
      <c r="G17" s="119"/>
      <c r="H17" s="120"/>
    </row>
    <row r="18" spans="2:8" x14ac:dyDescent="0.25">
      <c r="B18" s="116">
        <v>2</v>
      </c>
      <c r="C18" s="130"/>
      <c r="D18" s="120"/>
      <c r="E18" s="120"/>
      <c r="F18" s="121"/>
      <c r="G18" s="122"/>
      <c r="H18" s="120"/>
    </row>
    <row r="19" spans="2:8" x14ac:dyDescent="0.25">
      <c r="B19" s="116">
        <v>3</v>
      </c>
      <c r="C19" s="130"/>
      <c r="D19" s="120"/>
      <c r="E19" s="120"/>
      <c r="F19" s="121"/>
      <c r="G19" s="122"/>
      <c r="H19" s="120"/>
    </row>
    <row r="20" spans="2:8" x14ac:dyDescent="0.25">
      <c r="B20" s="116">
        <v>4</v>
      </c>
      <c r="C20" s="130"/>
      <c r="D20" s="120"/>
      <c r="E20" s="120"/>
      <c r="F20" s="121"/>
      <c r="G20" s="122"/>
      <c r="H20" s="120"/>
    </row>
    <row r="21" spans="2:8" x14ac:dyDescent="0.25">
      <c r="B21" s="116">
        <v>5</v>
      </c>
      <c r="C21" s="130"/>
      <c r="D21" s="123"/>
      <c r="E21" s="123"/>
      <c r="F21" s="124"/>
      <c r="G21" s="125"/>
      <c r="H21" s="120"/>
    </row>
    <row r="22" spans="2:8" x14ac:dyDescent="0.25">
      <c r="B22" s="168"/>
      <c r="C22" s="131"/>
      <c r="D22" s="169"/>
      <c r="E22" s="168"/>
      <c r="F22" s="170">
        <f>SUBTOTAL(109,Table53589[[Feature ]])</f>
        <v>0</v>
      </c>
      <c r="G22" s="171"/>
      <c r="H22" s="172"/>
    </row>
  </sheetData>
  <mergeCells count="4">
    <mergeCell ref="B2:K2"/>
    <mergeCell ref="B4:K4"/>
    <mergeCell ref="B6:K6"/>
    <mergeCell ref="B15:K15"/>
  </mergeCells>
  <dataValidations count="2">
    <dataValidation type="list" allowBlank="1" showInputMessage="1" showErrorMessage="1" sqref="J8:J12 G17:G21">
      <formula1>"Not yet Started,Completed, Working/ In Progress, Estimating, Onhold,Approval Required,Need More Information"</formula1>
    </dataValidation>
    <dataValidation type="list" allowBlank="1" showInputMessage="1" showErrorMessage="1" sqref="I8:I12">
      <formula1>"4.6.1,4.6.3,4.64,4.7,4.8"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Release &lt;4.6.3&gt; - Status </vt:lpstr>
      <vt:lpstr>Release &lt;4.6.4&gt; - Status </vt:lpstr>
      <vt:lpstr>Release &lt;4.7&gt; - Status</vt:lpstr>
      <vt:lpstr>Release &lt;4.8&gt; - Status</vt:lpstr>
      <vt:lpstr>Release &lt;4.7&gt; - Statistics</vt:lpstr>
      <vt:lpstr>Production Issues</vt:lpstr>
      <vt:lpstr>Month dd, yyyy</vt:lpstr>
      <vt:lpstr>Architects</vt:lpstr>
    </vt:vector>
  </TitlesOfParts>
  <Company>Systems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Sheraz Pervaiz</dc:creator>
  <cp:lastModifiedBy>SCM-Team</cp:lastModifiedBy>
  <dcterms:created xsi:type="dcterms:W3CDTF">2007-07-26T11:41:39Z</dcterms:created>
  <dcterms:modified xsi:type="dcterms:W3CDTF">2015-12-28T06:12:57Z</dcterms:modified>
</cp:coreProperties>
</file>