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00"/>
  </bookViews>
  <sheets>
    <sheet name="stockList" sheetId="1" r:id="rId1"/>
  </sheets>
  <calcPr calcId="144525"/>
</workbook>
</file>

<file path=xl/sharedStrings.xml><?xml version="1.0" encoding="utf-8"?>
<sst xmlns="http://schemas.openxmlformats.org/spreadsheetml/2006/main" count="1499">
  <si>
    <t>代码</t>
  </si>
  <si>
    <t>名称</t>
  </si>
  <si>
    <t>浦发银行</t>
  </si>
  <si>
    <t>邯郸钢铁</t>
  </si>
  <si>
    <t>齐鲁石化</t>
  </si>
  <si>
    <t>ST东北高</t>
  </si>
  <si>
    <t>白云机场</t>
  </si>
  <si>
    <t>武钢股份</t>
  </si>
  <si>
    <t>东风汽车</t>
  </si>
  <si>
    <t>中国国贸</t>
  </si>
  <si>
    <t>首创股份</t>
  </si>
  <si>
    <t>上海机场</t>
  </si>
  <si>
    <t>包钢股份</t>
  </si>
  <si>
    <t>华能国际</t>
  </si>
  <si>
    <t>皖通高速</t>
  </si>
  <si>
    <t>华夏银行</t>
  </si>
  <si>
    <t>民生银行</t>
  </si>
  <si>
    <t>日照港</t>
  </si>
  <si>
    <t>上港集团</t>
  </si>
  <si>
    <t>宝钢股份</t>
  </si>
  <si>
    <t>中原高速</t>
  </si>
  <si>
    <t>上海电力</t>
  </si>
  <si>
    <t>山东钢铁</t>
  </si>
  <si>
    <t>浙能电力</t>
  </si>
  <si>
    <t>华能水电</t>
  </si>
  <si>
    <t>中远海能</t>
  </si>
  <si>
    <t>华电国际</t>
  </si>
  <si>
    <t>中国石化</t>
  </si>
  <si>
    <t>南方航空</t>
  </si>
  <si>
    <t>中信证券</t>
  </si>
  <si>
    <t>三一重工</t>
  </si>
  <si>
    <t>福建高速</t>
  </si>
  <si>
    <t>楚天高速</t>
  </si>
  <si>
    <t>招商银行</t>
  </si>
  <si>
    <t>歌华有线</t>
  </si>
  <si>
    <t>中直股份</t>
  </si>
  <si>
    <t>四川路桥</t>
  </si>
  <si>
    <t>保利地产</t>
  </si>
  <si>
    <t>中国联通</t>
  </si>
  <si>
    <t>宁波联合</t>
  </si>
  <si>
    <t>浙江广厦</t>
  </si>
  <si>
    <t>九鼎投资</t>
  </si>
  <si>
    <t>黄山旅游</t>
  </si>
  <si>
    <t>万东医疗</t>
  </si>
  <si>
    <t>中国医药</t>
  </si>
  <si>
    <t>厦门象屿</t>
  </si>
  <si>
    <t>五矿发展</t>
  </si>
  <si>
    <t>古越龙山</t>
  </si>
  <si>
    <t>海信电器</t>
  </si>
  <si>
    <t>国投资本</t>
  </si>
  <si>
    <t>华润双鹤</t>
  </si>
  <si>
    <t>皖维高新</t>
  </si>
  <si>
    <t>南京高科</t>
  </si>
  <si>
    <t>*ST联谊</t>
  </si>
  <si>
    <t>宇通客车</t>
  </si>
  <si>
    <t>冠城大通</t>
  </si>
  <si>
    <t>葛洲坝</t>
  </si>
  <si>
    <t>银鸽投资</t>
  </si>
  <si>
    <t>浙江富润</t>
  </si>
  <si>
    <t>凤凰光学</t>
  </si>
  <si>
    <t>中船科技</t>
  </si>
  <si>
    <t>上海梅林</t>
  </si>
  <si>
    <t>*ST保千</t>
  </si>
  <si>
    <t>新疆天业</t>
  </si>
  <si>
    <t>康欣新材</t>
  </si>
  <si>
    <t>宋都股份</t>
  </si>
  <si>
    <t>澄星股份</t>
  </si>
  <si>
    <t>人福医药</t>
  </si>
  <si>
    <t>金花股份</t>
  </si>
  <si>
    <t>东风科技</t>
  </si>
  <si>
    <t>海泰发展</t>
  </si>
  <si>
    <t>博信股份</t>
  </si>
  <si>
    <t>中葡股份</t>
  </si>
  <si>
    <t>同仁堂</t>
  </si>
  <si>
    <t>东方金钰</t>
  </si>
  <si>
    <t>退市长油</t>
  </si>
  <si>
    <t>中视传媒</t>
  </si>
  <si>
    <t>特变电工</t>
  </si>
  <si>
    <t>同济堂</t>
  </si>
  <si>
    <t>ST明科</t>
  </si>
  <si>
    <t>S*ST精密</t>
  </si>
  <si>
    <t>易见股份</t>
  </si>
  <si>
    <t>大名城</t>
  </si>
  <si>
    <t>哈高科</t>
  </si>
  <si>
    <t>云天化</t>
  </si>
  <si>
    <t>开创国际</t>
  </si>
  <si>
    <t>广州发展</t>
  </si>
  <si>
    <t>林海股份</t>
  </si>
  <si>
    <t>同方股份</t>
  </si>
  <si>
    <t>明星电力</t>
  </si>
  <si>
    <t>莱钢股份</t>
  </si>
  <si>
    <t>青山纸业</t>
  </si>
  <si>
    <t>上汽集团</t>
  </si>
  <si>
    <t>永鼎股份</t>
  </si>
  <si>
    <t>重庆路桥</t>
  </si>
  <si>
    <t>美尔雅</t>
  </si>
  <si>
    <t>亚盛集团</t>
  </si>
  <si>
    <t>国金证券</t>
  </si>
  <si>
    <t>诺德股份</t>
  </si>
  <si>
    <t>北方稀土</t>
  </si>
  <si>
    <t>天成控股</t>
  </si>
  <si>
    <t>浙江东日</t>
  </si>
  <si>
    <t>东睦股份</t>
  </si>
  <si>
    <t>东方航空</t>
  </si>
  <si>
    <t>三峡水利</t>
  </si>
  <si>
    <t>西宁特钢</t>
  </si>
  <si>
    <t>中国卫星</t>
  </si>
  <si>
    <t>长江投资</t>
  </si>
  <si>
    <t>浙江东方</t>
  </si>
  <si>
    <t>郑州煤电</t>
  </si>
  <si>
    <t>宏图高科</t>
  </si>
  <si>
    <t>兰花科创</t>
  </si>
  <si>
    <t>铁龙物流</t>
  </si>
  <si>
    <t>杭钢股份</t>
  </si>
  <si>
    <t>金健米业</t>
  </si>
  <si>
    <t>弘业股份</t>
  </si>
  <si>
    <t>太极集团</t>
  </si>
  <si>
    <t>波导股份</t>
  </si>
  <si>
    <t>岷江水电</t>
  </si>
  <si>
    <t>重庆啤酒</t>
  </si>
  <si>
    <t>东湖高新</t>
  </si>
  <si>
    <t>乐凯胶片</t>
  </si>
  <si>
    <t>当代明诚</t>
  </si>
  <si>
    <t>浪莎股份</t>
  </si>
  <si>
    <t>中青旅</t>
  </si>
  <si>
    <t>西部资源</t>
  </si>
  <si>
    <t>兴发集团</t>
  </si>
  <si>
    <t>金发科技</t>
  </si>
  <si>
    <t>*ST新亿</t>
  </si>
  <si>
    <t>商赢环球</t>
  </si>
  <si>
    <t>长春一东</t>
  </si>
  <si>
    <t>ST坊展</t>
  </si>
  <si>
    <t>*ST船舶</t>
  </si>
  <si>
    <t>航天机电</t>
  </si>
  <si>
    <t>维科技术</t>
  </si>
  <si>
    <t>建发股份</t>
  </si>
  <si>
    <t>华创阳安</t>
  </si>
  <si>
    <t>华升股份</t>
  </si>
  <si>
    <t>永泰能源</t>
  </si>
  <si>
    <t>中体产业</t>
  </si>
  <si>
    <t>大龙地产</t>
  </si>
  <si>
    <t>巨化股份</t>
  </si>
  <si>
    <t>天坛生物</t>
  </si>
  <si>
    <t>香江控股</t>
  </si>
  <si>
    <t>中闽能源</t>
  </si>
  <si>
    <t>新日恒力</t>
  </si>
  <si>
    <t>福田汽车</t>
  </si>
  <si>
    <t>联美控股</t>
  </si>
  <si>
    <t>武汉控股</t>
  </si>
  <si>
    <t>太原重工</t>
  </si>
  <si>
    <t>上海建工</t>
  </si>
  <si>
    <t>上海贝岭</t>
  </si>
  <si>
    <t>黄河旋风</t>
  </si>
  <si>
    <t>卧龙地产</t>
  </si>
  <si>
    <t>美都能源</t>
  </si>
  <si>
    <t>中国巨石</t>
  </si>
  <si>
    <t>雅戈尔</t>
  </si>
  <si>
    <t>东安动力</t>
  </si>
  <si>
    <t>安通控股</t>
  </si>
  <si>
    <t>瑞茂通</t>
  </si>
  <si>
    <t>S*ST云大</t>
  </si>
  <si>
    <t>S佳通</t>
  </si>
  <si>
    <t>生益科技</t>
  </si>
  <si>
    <t>光电股份</t>
  </si>
  <si>
    <t>格力地产</t>
  </si>
  <si>
    <t>莲花健康</t>
  </si>
  <si>
    <t>国中水务</t>
  </si>
  <si>
    <t>兖州煤业</t>
  </si>
  <si>
    <t>吉林森工</t>
  </si>
  <si>
    <t>锦州港</t>
  </si>
  <si>
    <t>华资实业</t>
  </si>
  <si>
    <t>长城电工</t>
  </si>
  <si>
    <t>*ST创兴</t>
  </si>
  <si>
    <t>中牧股份</t>
  </si>
  <si>
    <t>复星医药</t>
  </si>
  <si>
    <t>伊力特</t>
  </si>
  <si>
    <t>*ST大唐</t>
  </si>
  <si>
    <t>金种子酒</t>
  </si>
  <si>
    <t>江苏吴中</t>
  </si>
  <si>
    <t>生物股份</t>
  </si>
  <si>
    <t>*ST哈空</t>
  </si>
  <si>
    <t>福日电子</t>
  </si>
  <si>
    <t>S山东铝</t>
  </si>
  <si>
    <t>有研新材</t>
  </si>
  <si>
    <t>安彩高科</t>
  </si>
  <si>
    <t>新湖中宝</t>
  </si>
  <si>
    <t>*ST罗顿</t>
  </si>
  <si>
    <t>紫江企业</t>
  </si>
  <si>
    <t>西藏药业</t>
  </si>
  <si>
    <t>江泉实业</t>
  </si>
  <si>
    <t>亚星客车</t>
  </si>
  <si>
    <t>长春经开</t>
  </si>
  <si>
    <t>浙江医药</t>
  </si>
  <si>
    <t>中再资环</t>
  </si>
  <si>
    <t>全柴动力</t>
  </si>
  <si>
    <t>南山铝业</t>
  </si>
  <si>
    <t>江苏阳光</t>
  </si>
  <si>
    <t>海航控股</t>
  </si>
  <si>
    <t>太龙药业</t>
  </si>
  <si>
    <t>鲁商置业</t>
  </si>
  <si>
    <t>天津松江</t>
  </si>
  <si>
    <t>瀚叶股份</t>
  </si>
  <si>
    <t>圣济堂</t>
  </si>
  <si>
    <t>ST昌九</t>
  </si>
  <si>
    <t>城市传媒</t>
  </si>
  <si>
    <t>沧州大化</t>
  </si>
  <si>
    <t>凌钢股份</t>
  </si>
  <si>
    <t>金鹰股份</t>
  </si>
  <si>
    <t>圆通速递</t>
  </si>
  <si>
    <t>ST山水</t>
  </si>
  <si>
    <t>民丰特纸</t>
  </si>
  <si>
    <t>桂冠电力</t>
  </si>
  <si>
    <t>铜峰电子</t>
  </si>
  <si>
    <t>*ST椰岛</t>
  </si>
  <si>
    <t>云南城投</t>
  </si>
  <si>
    <t>华业资本</t>
  </si>
  <si>
    <t>时代万恒</t>
  </si>
  <si>
    <t>中昌数据</t>
  </si>
  <si>
    <t>青海华鼎</t>
  </si>
  <si>
    <t>万通地产</t>
  </si>
  <si>
    <t>*ST成城</t>
  </si>
  <si>
    <t>延长化建</t>
  </si>
  <si>
    <t>两面针</t>
  </si>
  <si>
    <t>南纺股份</t>
  </si>
  <si>
    <t>冠农股份</t>
  </si>
  <si>
    <t>中恒集团</t>
  </si>
  <si>
    <t>天方药业</t>
  </si>
  <si>
    <t>梦舟股份</t>
  </si>
  <si>
    <t>广汇能源</t>
  </si>
  <si>
    <t>大湖股份</t>
  </si>
  <si>
    <t>首旅酒店</t>
  </si>
  <si>
    <t>广晟有色</t>
  </si>
  <si>
    <t>凯乐科技</t>
  </si>
  <si>
    <t>阳光照明</t>
  </si>
  <si>
    <t>北方股份</t>
  </si>
  <si>
    <t>路桥建设</t>
  </si>
  <si>
    <t>ST景谷</t>
  </si>
  <si>
    <t>北京城建</t>
  </si>
  <si>
    <t>海正药业</t>
  </si>
  <si>
    <t>国电南自</t>
  </si>
  <si>
    <t>赣粤高速</t>
  </si>
  <si>
    <t>外运发展</t>
  </si>
  <si>
    <t>航天信息</t>
  </si>
  <si>
    <t>开开实业</t>
  </si>
  <si>
    <t>嘉化能源</t>
  </si>
  <si>
    <t>ST昌鱼</t>
  </si>
  <si>
    <t>恒瑞医药</t>
  </si>
  <si>
    <t>亿利洁能</t>
  </si>
  <si>
    <t>东方创业</t>
  </si>
  <si>
    <t>重庆港九</t>
  </si>
  <si>
    <t>中央商场</t>
  </si>
  <si>
    <t>太化股份</t>
  </si>
  <si>
    <t>南钢股份</t>
  </si>
  <si>
    <t>钱江水利</t>
  </si>
  <si>
    <t>浦东建设</t>
  </si>
  <si>
    <t>羚锐制药</t>
  </si>
  <si>
    <t>S*ST国瓷</t>
  </si>
  <si>
    <t>江苏舜天</t>
  </si>
  <si>
    <t>大恒科技</t>
  </si>
  <si>
    <t>*ST信通</t>
  </si>
  <si>
    <t>华仪电气</t>
  </si>
  <si>
    <t>西水股份</t>
  </si>
  <si>
    <t>远达环保</t>
  </si>
  <si>
    <t>三峡新材</t>
  </si>
  <si>
    <t>鄂尔多斯</t>
  </si>
  <si>
    <t>S兰铝</t>
  </si>
  <si>
    <t>广汇汽车</t>
  </si>
  <si>
    <t>安琪酵母</t>
  </si>
  <si>
    <t>安迪苏</t>
  </si>
  <si>
    <t>维维股份</t>
  </si>
  <si>
    <t>ST南化</t>
  </si>
  <si>
    <t>标准股份</t>
  </si>
  <si>
    <t>曙光股份</t>
  </si>
  <si>
    <t>恒顺醋业</t>
  </si>
  <si>
    <t>商业城</t>
  </si>
  <si>
    <t>酒钢宏兴</t>
  </si>
  <si>
    <t>华泰股份</t>
  </si>
  <si>
    <t>万华化学</t>
  </si>
  <si>
    <t>桂东电力</t>
  </si>
  <si>
    <t>荣华实业</t>
  </si>
  <si>
    <t>平高电气</t>
  </si>
  <si>
    <t>农发种业</t>
  </si>
  <si>
    <t>上海家化</t>
  </si>
  <si>
    <t>洪都航空</t>
  </si>
  <si>
    <t>营口港</t>
  </si>
  <si>
    <t>新力金融</t>
  </si>
  <si>
    <t>亚星化学</t>
  </si>
  <si>
    <t>振华重工</t>
  </si>
  <si>
    <t>*ST正源</t>
  </si>
  <si>
    <t>天房发展</t>
  </si>
  <si>
    <t>瀚蓝环境</t>
  </si>
  <si>
    <t>华发股份</t>
  </si>
  <si>
    <t>西藏天路</t>
  </si>
  <si>
    <t>大东方</t>
  </si>
  <si>
    <t>兰太实业</t>
  </si>
  <si>
    <t>中新药业</t>
  </si>
  <si>
    <t>天通股份</t>
  </si>
  <si>
    <t>宏达股份</t>
  </si>
  <si>
    <t>白云山</t>
  </si>
  <si>
    <t>长春燃气</t>
  </si>
  <si>
    <t>国机汽车</t>
  </si>
  <si>
    <t>澳柯玛</t>
  </si>
  <si>
    <t>美克家居</t>
  </si>
  <si>
    <t>西藏珠峰</t>
  </si>
  <si>
    <t>中油工程</t>
  </si>
  <si>
    <t>华夏幸福</t>
  </si>
  <si>
    <t>航天动力</t>
  </si>
  <si>
    <t>长江通信</t>
  </si>
  <si>
    <t>恒力股份</t>
  </si>
  <si>
    <t>阳泉煤业</t>
  </si>
  <si>
    <t>富通昭和</t>
  </si>
  <si>
    <t>山东高速</t>
  </si>
  <si>
    <t>亚宝药业</t>
  </si>
  <si>
    <t>浙江龙盛</t>
  </si>
  <si>
    <t>旭光股份</t>
  </si>
  <si>
    <t>敦煌种业</t>
  </si>
  <si>
    <t>精伦电子</t>
  </si>
  <si>
    <t>恒丰纸业</t>
  </si>
  <si>
    <t>承德钒钛</t>
  </si>
  <si>
    <t>国旅联合</t>
  </si>
  <si>
    <t>新农开发</t>
  </si>
  <si>
    <t>华微电子</t>
  </si>
  <si>
    <t>华联综超</t>
  </si>
  <si>
    <t>江西铜业</t>
  </si>
  <si>
    <t>联创光电</t>
  </si>
  <si>
    <t>通葡股份</t>
  </si>
  <si>
    <t>宁波韵升</t>
  </si>
  <si>
    <t>红星发展</t>
  </si>
  <si>
    <t>五洲交通</t>
  </si>
  <si>
    <t>西南证券</t>
  </si>
  <si>
    <t>三房巷</t>
  </si>
  <si>
    <t>万向德农</t>
  </si>
  <si>
    <t>中航电子</t>
  </si>
  <si>
    <t>中文传媒</t>
  </si>
  <si>
    <t>华菱星马</t>
  </si>
  <si>
    <t>首开股份</t>
  </si>
  <si>
    <t>宁沪高速</t>
  </si>
  <si>
    <t>天科股份</t>
  </si>
  <si>
    <t>宝光股份</t>
  </si>
  <si>
    <t>健康元</t>
  </si>
  <si>
    <t>青海春天</t>
  </si>
  <si>
    <t>广东明珠</t>
  </si>
  <si>
    <t>金地集团</t>
  </si>
  <si>
    <t>山东金泰</t>
  </si>
  <si>
    <t>北巴传媒</t>
  </si>
  <si>
    <t>海越能源</t>
  </si>
  <si>
    <t>龙净环保</t>
  </si>
  <si>
    <t>江山股份</t>
  </si>
  <si>
    <t>五矿资本</t>
  </si>
  <si>
    <t>航发科技</t>
  </si>
  <si>
    <t>盛和资源</t>
  </si>
  <si>
    <t>粤泰股份</t>
  </si>
  <si>
    <t>盘江股份</t>
  </si>
  <si>
    <t>金山股份</t>
  </si>
  <si>
    <t>*ST安煤</t>
  </si>
  <si>
    <t>海澜之家</t>
  </si>
  <si>
    <t>*ST抚钢</t>
  </si>
  <si>
    <t>红豆股份</t>
  </si>
  <si>
    <t>*ST海润</t>
  </si>
  <si>
    <t>大有能源</t>
  </si>
  <si>
    <t>动力源</t>
  </si>
  <si>
    <t>国电南瑞</t>
  </si>
  <si>
    <t>*ST安泰</t>
  </si>
  <si>
    <t>三友化工</t>
  </si>
  <si>
    <t>华胜天成</t>
  </si>
  <si>
    <t>小商品城</t>
  </si>
  <si>
    <t>湘电股份</t>
  </si>
  <si>
    <t>江淮汽车</t>
  </si>
  <si>
    <t>天润乳业</t>
  </si>
  <si>
    <t>现代制药</t>
  </si>
  <si>
    <t>ST仰帆</t>
  </si>
  <si>
    <t>昆药集团</t>
  </si>
  <si>
    <t>*ST柳化</t>
  </si>
  <si>
    <t>青松建化</t>
  </si>
  <si>
    <t>华鲁恒升</t>
  </si>
  <si>
    <t>中远海特</t>
  </si>
  <si>
    <t>三元股份</t>
  </si>
  <si>
    <t>退市吉恩</t>
  </si>
  <si>
    <t>冠豪高新</t>
  </si>
  <si>
    <t>北方导航</t>
  </si>
  <si>
    <t>片仔癀</t>
  </si>
  <si>
    <t>通威股份</t>
  </si>
  <si>
    <t>瑞贝卡</t>
  </si>
  <si>
    <t>国机通用</t>
  </si>
  <si>
    <t>金证股份</t>
  </si>
  <si>
    <t>华纺股份</t>
  </si>
  <si>
    <t>宁夏建材</t>
  </si>
  <si>
    <t>涪陵电力</t>
  </si>
  <si>
    <t>博通股份</t>
  </si>
  <si>
    <t>宝钛股份</t>
  </si>
  <si>
    <t>时代新材</t>
  </si>
  <si>
    <t>贵研铂业</t>
  </si>
  <si>
    <t>士兰微</t>
  </si>
  <si>
    <t>洪城水业</t>
  </si>
  <si>
    <t>九有股份</t>
  </si>
  <si>
    <t>空港股份</t>
  </si>
  <si>
    <t>蓝光发展</t>
  </si>
  <si>
    <t>好当家</t>
  </si>
  <si>
    <t>百利电气</t>
  </si>
  <si>
    <t>风神股份</t>
  </si>
  <si>
    <t>六国化工</t>
  </si>
  <si>
    <t>包头铝业</t>
  </si>
  <si>
    <t>华光股份</t>
  </si>
  <si>
    <t>湘邮科技</t>
  </si>
  <si>
    <t>杭萧钢构</t>
  </si>
  <si>
    <t>科力远</t>
  </si>
  <si>
    <t>千金药业</t>
  </si>
  <si>
    <t>凌云股份</t>
  </si>
  <si>
    <t>双良节能</t>
  </si>
  <si>
    <t>中国动力</t>
  </si>
  <si>
    <t>福能股份</t>
  </si>
  <si>
    <t>信威集团</t>
  </si>
  <si>
    <t>扬农化工</t>
  </si>
  <si>
    <t>亨通光电</t>
  </si>
  <si>
    <t>天药股份</t>
  </si>
  <si>
    <t>中金黄金</t>
  </si>
  <si>
    <t>鹏欣资源</t>
  </si>
  <si>
    <t>龙元建设</t>
  </si>
  <si>
    <t>凤竹纺织</t>
  </si>
  <si>
    <t>晋西车轴</t>
  </si>
  <si>
    <t>精工钢构</t>
  </si>
  <si>
    <t>驰宏锌锗</t>
  </si>
  <si>
    <t>烽火通信</t>
  </si>
  <si>
    <t>科达洁能</t>
  </si>
  <si>
    <t>中化国际</t>
  </si>
  <si>
    <t>航天晨光</t>
  </si>
  <si>
    <t>安徽水利</t>
  </si>
  <si>
    <t>华丽家族</t>
  </si>
  <si>
    <t>西昌电力</t>
  </si>
  <si>
    <t>香梨股份</t>
  </si>
  <si>
    <t>方大特钢</t>
  </si>
  <si>
    <t>上海能源</t>
  </si>
  <si>
    <t>天富能源</t>
  </si>
  <si>
    <t>黑牡丹</t>
  </si>
  <si>
    <t>国药股份</t>
  </si>
  <si>
    <t>腾达建设</t>
  </si>
  <si>
    <t>联环药业</t>
  </si>
  <si>
    <t>海航基础</t>
  </si>
  <si>
    <t>方大炭素</t>
  </si>
  <si>
    <t>置信电气</t>
  </si>
  <si>
    <t>康美药业</t>
  </si>
  <si>
    <t>贵州茅台</t>
  </si>
  <si>
    <t>文一科技</t>
  </si>
  <si>
    <t>华海药业</t>
  </si>
  <si>
    <t>中天科技</t>
  </si>
  <si>
    <t>贵航股份</t>
  </si>
  <si>
    <t>长园集团</t>
  </si>
  <si>
    <t>菲达环保</t>
  </si>
  <si>
    <t>江南高纤</t>
  </si>
  <si>
    <t>中铁工业</t>
  </si>
  <si>
    <t>山东药玻</t>
  </si>
  <si>
    <t>交大昂立</t>
  </si>
  <si>
    <t>豫光金铅</t>
  </si>
  <si>
    <t>宏达矿业</t>
  </si>
  <si>
    <t>栖霞建设</t>
  </si>
  <si>
    <t>天士力</t>
  </si>
  <si>
    <t>中国软件</t>
  </si>
  <si>
    <t>亿晶光电</t>
  </si>
  <si>
    <t>国发股份</t>
  </si>
  <si>
    <t>*ST狮头</t>
  </si>
  <si>
    <t>新赛股份</t>
  </si>
  <si>
    <t>莫高股份</t>
  </si>
  <si>
    <t>卓郎智能</t>
  </si>
  <si>
    <t>山煤国际</t>
  </si>
  <si>
    <t>山东黄金</t>
  </si>
  <si>
    <t>深高速</t>
  </si>
  <si>
    <t>厦门钨业</t>
  </si>
  <si>
    <t>保变电气</t>
  </si>
  <si>
    <t>时代出版</t>
  </si>
  <si>
    <t>凯盛科技</t>
  </si>
  <si>
    <t>太行水泥</t>
  </si>
  <si>
    <t>海航创新</t>
  </si>
  <si>
    <t>ST慧球</t>
  </si>
  <si>
    <t>康缘药业</t>
  </si>
  <si>
    <t>大西洋</t>
  </si>
  <si>
    <t>老白干酒</t>
  </si>
  <si>
    <t>金自天正</t>
  </si>
  <si>
    <t>江西长运</t>
  </si>
  <si>
    <t>国睿科技</t>
  </si>
  <si>
    <t>法拉电子</t>
  </si>
  <si>
    <t>迪马股份</t>
  </si>
  <si>
    <t>济川药业</t>
  </si>
  <si>
    <t>山鹰纸业</t>
  </si>
  <si>
    <t>中珠医疗</t>
  </si>
  <si>
    <t>安阳钢铁</t>
  </si>
  <si>
    <t>恒生电子</t>
  </si>
  <si>
    <t>信雅达</t>
  </si>
  <si>
    <t>康恩贝</t>
  </si>
  <si>
    <t>惠泉啤酒</t>
  </si>
  <si>
    <t>皖江物流</t>
  </si>
  <si>
    <t>祥源文化</t>
  </si>
  <si>
    <t>精达股份</t>
  </si>
  <si>
    <t>京能电力</t>
  </si>
  <si>
    <t>天华院</t>
  </si>
  <si>
    <t>卧龙电气</t>
  </si>
  <si>
    <t>八一钢铁</t>
  </si>
  <si>
    <t>天地科技</t>
  </si>
  <si>
    <t>海油工程</t>
  </si>
  <si>
    <t>长电科技</t>
  </si>
  <si>
    <t>海螺水泥</t>
  </si>
  <si>
    <t>金晶科技</t>
  </si>
  <si>
    <t>新华医疗</t>
  </si>
  <si>
    <t>用友网络</t>
  </si>
  <si>
    <t>广东榕泰</t>
  </si>
  <si>
    <t>泰豪科技</t>
  </si>
  <si>
    <t>*ST上航</t>
  </si>
  <si>
    <t>龙溪股份</t>
  </si>
  <si>
    <t>大连圣亚</t>
  </si>
  <si>
    <t>益佰制药</t>
  </si>
  <si>
    <t>中孚实业</t>
  </si>
  <si>
    <t>新安股份</t>
  </si>
  <si>
    <t>光明乳业</t>
  </si>
  <si>
    <t>北大荒</t>
  </si>
  <si>
    <t>熊猫金控</t>
  </si>
  <si>
    <t>青岛啤酒</t>
  </si>
  <si>
    <t>方正科技</t>
  </si>
  <si>
    <t>云赛智联</t>
  </si>
  <si>
    <t>广汇物流</t>
  </si>
  <si>
    <t>市北高新</t>
  </si>
  <si>
    <t>汇通能源</t>
  </si>
  <si>
    <t>绿地控股</t>
  </si>
  <si>
    <t>上实医药</t>
  </si>
  <si>
    <t>ST沪科</t>
  </si>
  <si>
    <t>金杯汽车</t>
  </si>
  <si>
    <t>*ST毅达</t>
  </si>
  <si>
    <t>大众交通</t>
  </si>
  <si>
    <t>老凤祥</t>
  </si>
  <si>
    <t>神奇制药</t>
  </si>
  <si>
    <t>鹏起科技</t>
  </si>
  <si>
    <t>丰华股份</t>
  </si>
  <si>
    <t>金枫酒业</t>
  </si>
  <si>
    <t>国新能源</t>
  </si>
  <si>
    <t>氯碱化工</t>
  </si>
  <si>
    <t>海立股份</t>
  </si>
  <si>
    <t>天宸股份</t>
  </si>
  <si>
    <t>华鑫股份</t>
  </si>
  <si>
    <t>光大嘉宝</t>
  </si>
  <si>
    <t>华谊集团</t>
  </si>
  <si>
    <t>复旦复华</t>
  </si>
  <si>
    <t>PT水仙</t>
  </si>
  <si>
    <t>申达股份</t>
  </si>
  <si>
    <t>上电股份</t>
  </si>
  <si>
    <t>新世界</t>
  </si>
  <si>
    <t>华建集团</t>
  </si>
  <si>
    <t>龙头股份</t>
  </si>
  <si>
    <t>百联股份</t>
  </si>
  <si>
    <t>华联商厦</t>
  </si>
  <si>
    <t>浙数文化</t>
  </si>
  <si>
    <t>*ST富控</t>
  </si>
  <si>
    <t>大众公用</t>
  </si>
  <si>
    <t>三爱富</t>
  </si>
  <si>
    <t>东方明珠</t>
  </si>
  <si>
    <t>新黄浦</t>
  </si>
  <si>
    <t>浦东金桥</t>
  </si>
  <si>
    <t>号百控股</t>
  </si>
  <si>
    <t>万业企业</t>
  </si>
  <si>
    <t>申能股份</t>
  </si>
  <si>
    <t>爱建集团</t>
  </si>
  <si>
    <t>乐山电力</t>
  </si>
  <si>
    <t>中源协和</t>
  </si>
  <si>
    <t>ST国嘉</t>
  </si>
  <si>
    <t>同达创业</t>
  </si>
  <si>
    <t>外高桥</t>
  </si>
  <si>
    <t>城投控股</t>
  </si>
  <si>
    <t>锦江投资</t>
  </si>
  <si>
    <t>飞乐音响</t>
  </si>
  <si>
    <t>游久游戏</t>
  </si>
  <si>
    <t>申华控股</t>
  </si>
  <si>
    <t>ST中安</t>
  </si>
  <si>
    <t>豫园股份</t>
  </si>
  <si>
    <t>退市博元</t>
  </si>
  <si>
    <t>信达地产</t>
  </si>
  <si>
    <t>电子城</t>
  </si>
  <si>
    <t>*ST花雕</t>
  </si>
  <si>
    <t>福耀玻璃</t>
  </si>
  <si>
    <t>昂立教育</t>
  </si>
  <si>
    <t>强生控股</t>
  </si>
  <si>
    <t>陆家嘴</t>
  </si>
  <si>
    <t>哈药股份</t>
  </si>
  <si>
    <t>天地源</t>
  </si>
  <si>
    <t>奥瑞德</t>
  </si>
  <si>
    <t>太极实业</t>
  </si>
  <si>
    <t>尖峰集团</t>
  </si>
  <si>
    <t>*ST鞍成</t>
  </si>
  <si>
    <t>*ST斯达</t>
  </si>
  <si>
    <t>天目药业</t>
  </si>
  <si>
    <t>*ST华圣</t>
  </si>
  <si>
    <t>东阳光科</t>
  </si>
  <si>
    <t>川投能源</t>
  </si>
  <si>
    <t>中华企业</t>
  </si>
  <si>
    <t>交运股份</t>
  </si>
  <si>
    <t>航天通信</t>
  </si>
  <si>
    <t>四川金顶</t>
  </si>
  <si>
    <t>上海凤凰</t>
  </si>
  <si>
    <t>*ST上普</t>
  </si>
  <si>
    <t>百川能源</t>
  </si>
  <si>
    <t>南京新百</t>
  </si>
  <si>
    <t>京投发展</t>
  </si>
  <si>
    <t>珠江实业</t>
  </si>
  <si>
    <t>中船防务</t>
  </si>
  <si>
    <t>金龙汽车</t>
  </si>
  <si>
    <t>刚泰控股</t>
  </si>
  <si>
    <t>上海石化</t>
  </si>
  <si>
    <t>上海三毛</t>
  </si>
  <si>
    <t>青岛海尔</t>
  </si>
  <si>
    <t>阳煤化工</t>
  </si>
  <si>
    <t>亚通股份</t>
  </si>
  <si>
    <t>东百集团</t>
  </si>
  <si>
    <t>大商股份</t>
  </si>
  <si>
    <t>绿庭投资</t>
  </si>
  <si>
    <t>ST岩石</t>
  </si>
  <si>
    <t>欧亚集团</t>
  </si>
  <si>
    <t>湖南天雁</t>
  </si>
  <si>
    <t>均胜电子</t>
  </si>
  <si>
    <t>*ST数码</t>
  </si>
  <si>
    <t>*ST工新</t>
  </si>
  <si>
    <t>舍得酒业</t>
  </si>
  <si>
    <t>三安光电</t>
  </si>
  <si>
    <t>物产中大</t>
  </si>
  <si>
    <t>中航资本</t>
  </si>
  <si>
    <t>曲江文旅</t>
  </si>
  <si>
    <t>彩虹股份</t>
  </si>
  <si>
    <t>光明地产</t>
  </si>
  <si>
    <t>ST生态</t>
  </si>
  <si>
    <t>苏美达</t>
  </si>
  <si>
    <t>盛屯矿业</t>
  </si>
  <si>
    <t>南宁百货</t>
  </si>
  <si>
    <t>南京医药</t>
  </si>
  <si>
    <t>金瑞矿业</t>
  </si>
  <si>
    <t>文投控股</t>
  </si>
  <si>
    <t>凤凰股份</t>
  </si>
  <si>
    <t>天津港</t>
  </si>
  <si>
    <t>东软集团</t>
  </si>
  <si>
    <t>大连热电</t>
  </si>
  <si>
    <t>祁连山</t>
  </si>
  <si>
    <t>百花村</t>
  </si>
  <si>
    <t>金牛化工</t>
  </si>
  <si>
    <t>首商股份</t>
  </si>
  <si>
    <t>宁波富达</t>
  </si>
  <si>
    <t>ST云维</t>
  </si>
  <si>
    <t>华电能源</t>
  </si>
  <si>
    <t>鲁北化工</t>
  </si>
  <si>
    <t>佳都科技</t>
  </si>
  <si>
    <t>重庆百货</t>
  </si>
  <si>
    <t>中国高科</t>
  </si>
  <si>
    <t>湖南海利</t>
  </si>
  <si>
    <t>ST新梅</t>
  </si>
  <si>
    <t>北汽蓝谷</t>
  </si>
  <si>
    <t>实达集团</t>
  </si>
  <si>
    <t>新华锦</t>
  </si>
  <si>
    <t>苏州高新</t>
  </si>
  <si>
    <t>中粮糖业</t>
  </si>
  <si>
    <t>兰州民百</t>
  </si>
  <si>
    <t>辽宁成大</t>
  </si>
  <si>
    <t>山西焦化</t>
  </si>
  <si>
    <t>华域汽车</t>
  </si>
  <si>
    <t>一汽富维</t>
  </si>
  <si>
    <t>华远地产</t>
  </si>
  <si>
    <t>华银电力</t>
  </si>
  <si>
    <t>闻泰科技</t>
  </si>
  <si>
    <t>江苏索普</t>
  </si>
  <si>
    <t>ST大控</t>
  </si>
  <si>
    <t>上实发展</t>
  </si>
  <si>
    <t>*ST藏旅</t>
  </si>
  <si>
    <t>江中药业</t>
  </si>
  <si>
    <t>海航科技</t>
  </si>
  <si>
    <t>*ST哈慈</t>
  </si>
  <si>
    <t>东方银星</t>
  </si>
  <si>
    <t>锦江股份</t>
  </si>
  <si>
    <t>厦门国贸</t>
  </si>
  <si>
    <t>浪潮软件</t>
  </si>
  <si>
    <t>长江传媒</t>
  </si>
  <si>
    <t>红阳能源</t>
  </si>
  <si>
    <t>洲际油气</t>
  </si>
  <si>
    <t>中航沈飞</t>
  </si>
  <si>
    <t>安徽合力</t>
  </si>
  <si>
    <t>S*ST金荔</t>
  </si>
  <si>
    <t>通策医疗</t>
  </si>
  <si>
    <t>中国海防</t>
  </si>
  <si>
    <t>中航重机</t>
  </si>
  <si>
    <t>园城黄金</t>
  </si>
  <si>
    <t>ST运盛</t>
  </si>
  <si>
    <t>宁波富邦</t>
  </si>
  <si>
    <t>祥龙电业</t>
  </si>
  <si>
    <t>综艺股份</t>
  </si>
  <si>
    <t>广誉远</t>
  </si>
  <si>
    <t>S*ST龙昌</t>
  </si>
  <si>
    <t>西藏城投</t>
  </si>
  <si>
    <t>汉商集团</t>
  </si>
  <si>
    <t>南京熊猫</t>
  </si>
  <si>
    <t>东方通信</t>
  </si>
  <si>
    <t>新潮能源</t>
  </si>
  <si>
    <t>*ST友好</t>
  </si>
  <si>
    <t>水井坊</t>
  </si>
  <si>
    <t>通宝能源</t>
  </si>
  <si>
    <t>辅仁药业</t>
  </si>
  <si>
    <t>新钢股份</t>
  </si>
  <si>
    <t>鲁信创投</t>
  </si>
  <si>
    <t>鲁银投资</t>
  </si>
  <si>
    <t>新华百货</t>
  </si>
  <si>
    <t>东方锅炉</t>
  </si>
  <si>
    <t>中储股份</t>
  </si>
  <si>
    <t>*ST达曼</t>
  </si>
  <si>
    <t>鲁抗医药</t>
  </si>
  <si>
    <t>轻纺城</t>
  </si>
  <si>
    <t>京能置业</t>
  </si>
  <si>
    <t>云煤能源</t>
  </si>
  <si>
    <t>宜宾纸业</t>
  </si>
  <si>
    <t>保税科技</t>
  </si>
  <si>
    <t>国电电力</t>
  </si>
  <si>
    <t>钱江生化</t>
  </si>
  <si>
    <t>浙大网新</t>
  </si>
  <si>
    <t>宁波海运</t>
  </si>
  <si>
    <t>*ST龙科</t>
  </si>
  <si>
    <t>天津磁卡</t>
  </si>
  <si>
    <t>华新水泥</t>
  </si>
  <si>
    <t>福建水泥</t>
  </si>
  <si>
    <t>新奥股份</t>
  </si>
  <si>
    <t>鹏博士</t>
  </si>
  <si>
    <t>悦达投资</t>
  </si>
  <si>
    <t>退市昆机</t>
  </si>
  <si>
    <t>*ST天业</t>
  </si>
  <si>
    <t>马钢股份</t>
  </si>
  <si>
    <t>山西汾酒</t>
  </si>
  <si>
    <t>神马股份</t>
  </si>
  <si>
    <t>东方集团</t>
  </si>
  <si>
    <t>华北制药</t>
  </si>
  <si>
    <t>ST鞍一工</t>
  </si>
  <si>
    <t>杭州解百</t>
  </si>
  <si>
    <t>厦工股份</t>
  </si>
  <si>
    <t>安信信托</t>
  </si>
  <si>
    <t>ST宏盛</t>
  </si>
  <si>
    <t>中路股份</t>
  </si>
  <si>
    <t>耀皮玻璃</t>
  </si>
  <si>
    <t>隧道股份</t>
  </si>
  <si>
    <t>津劝业</t>
  </si>
  <si>
    <t>上海物贸</t>
  </si>
  <si>
    <t>世茂股份</t>
  </si>
  <si>
    <t>益民集团</t>
  </si>
  <si>
    <t>新华传媒</t>
  </si>
  <si>
    <t>兰生股份</t>
  </si>
  <si>
    <t>茂业商业</t>
  </si>
  <si>
    <t>人民同泰</t>
  </si>
  <si>
    <t>香溢融通</t>
  </si>
  <si>
    <t>广电网络</t>
  </si>
  <si>
    <t>第一医药</t>
  </si>
  <si>
    <t>申通地铁</t>
  </si>
  <si>
    <t>上海机电</t>
  </si>
  <si>
    <t>界龙实业</t>
  </si>
  <si>
    <t>海通证券</t>
  </si>
  <si>
    <t>上海九百</t>
  </si>
  <si>
    <t>四川长虹</t>
  </si>
  <si>
    <t>新湖创业</t>
  </si>
  <si>
    <t>上柴股份</t>
  </si>
  <si>
    <t>中西药业</t>
  </si>
  <si>
    <t>上工申贝</t>
  </si>
  <si>
    <t>丹化科技</t>
  </si>
  <si>
    <t>宝信软件</t>
  </si>
  <si>
    <t>同济科技</t>
  </si>
  <si>
    <t>万里股份</t>
  </si>
  <si>
    <t>上海临港</t>
  </si>
  <si>
    <t>上药转换</t>
  </si>
  <si>
    <t>华东电脑</t>
  </si>
  <si>
    <t>海欣股份</t>
  </si>
  <si>
    <t>*ST中川</t>
  </si>
  <si>
    <t>XD龙建股</t>
  </si>
  <si>
    <t>春兰股份</t>
  </si>
  <si>
    <t>航天长峰</t>
  </si>
  <si>
    <t>中天能源</t>
  </si>
  <si>
    <t>宁波中百</t>
  </si>
  <si>
    <t>银座股份</t>
  </si>
  <si>
    <t>王府井</t>
  </si>
  <si>
    <t>京城股份</t>
  </si>
  <si>
    <t>北京城乡</t>
  </si>
  <si>
    <t>中航高科</t>
  </si>
  <si>
    <t>内蒙华电</t>
  </si>
  <si>
    <t>哈投股份</t>
  </si>
  <si>
    <t>百大集团</t>
  </si>
  <si>
    <t>星湖科技</t>
  </si>
  <si>
    <t>通化东宝</t>
  </si>
  <si>
    <t>梅雁吉祥</t>
  </si>
  <si>
    <t>智慧能源</t>
  </si>
  <si>
    <t>*ST厦华</t>
  </si>
  <si>
    <t>*ST油服</t>
  </si>
  <si>
    <t>中炬高新</t>
  </si>
  <si>
    <t>梅花生物</t>
  </si>
  <si>
    <t>创业环保</t>
  </si>
  <si>
    <t>东方电气</t>
  </si>
  <si>
    <t>洛阳玻璃</t>
  </si>
  <si>
    <t>ST嘉陵</t>
  </si>
  <si>
    <t>*ST北科</t>
  </si>
  <si>
    <t>航天电子</t>
  </si>
  <si>
    <t>博瑞传播</t>
  </si>
  <si>
    <t>亚泰集团</t>
  </si>
  <si>
    <t>广泽股份</t>
  </si>
  <si>
    <t>博闻科技</t>
  </si>
  <si>
    <t>杉杉股份</t>
  </si>
  <si>
    <t>宏发股份</t>
  </si>
  <si>
    <t>国投电力</t>
  </si>
  <si>
    <t>伊利股份</t>
  </si>
  <si>
    <t>新疆众和</t>
  </si>
  <si>
    <t>南京化纤</t>
  </si>
  <si>
    <t>中房股份</t>
  </si>
  <si>
    <t>秋林集团</t>
  </si>
  <si>
    <t>大晟文化</t>
  </si>
  <si>
    <t>航发动力</t>
  </si>
  <si>
    <t>广日股份</t>
  </si>
  <si>
    <t>张江高科</t>
  </si>
  <si>
    <t>*ST海投</t>
  </si>
  <si>
    <t>厦门空港</t>
  </si>
  <si>
    <t>国美通讯</t>
  </si>
  <si>
    <t>*ST信联</t>
  </si>
  <si>
    <t>长江电力</t>
  </si>
  <si>
    <t>江苏租赁</t>
  </si>
  <si>
    <t>贵州燃气</t>
  </si>
  <si>
    <t>无锡银行</t>
  </si>
  <si>
    <t>华安证券</t>
  </si>
  <si>
    <t>重庆燃气</t>
  </si>
  <si>
    <t>江苏银行</t>
  </si>
  <si>
    <t>杭州银行</t>
  </si>
  <si>
    <t>湖南盐业</t>
  </si>
  <si>
    <t>爱柯迪</t>
  </si>
  <si>
    <t>广西广电</t>
  </si>
  <si>
    <t>重庆建工</t>
  </si>
  <si>
    <t>东方证券</t>
  </si>
  <si>
    <t>江苏有线</t>
  </si>
  <si>
    <t>渤海汽车</t>
  </si>
  <si>
    <t>株冶集团</t>
  </si>
  <si>
    <t>国投中鲁</t>
  </si>
  <si>
    <t>岳阳林纸</t>
  </si>
  <si>
    <t>福成股份</t>
  </si>
  <si>
    <t>博汇纸业</t>
  </si>
  <si>
    <t>内蒙一机</t>
  </si>
  <si>
    <t>郴电国际</t>
  </si>
  <si>
    <t>中材国际</t>
  </si>
  <si>
    <t>恒源煤电</t>
  </si>
  <si>
    <t>宝胜股份</t>
  </si>
  <si>
    <t>新五丰</t>
  </si>
  <si>
    <t>健民集团</t>
  </si>
  <si>
    <t>中国电影</t>
  </si>
  <si>
    <t>宜华生活</t>
  </si>
  <si>
    <t>广安爱众</t>
  </si>
  <si>
    <t>北矿科技</t>
  </si>
  <si>
    <t>汇鸿集团</t>
  </si>
  <si>
    <t>宁波热电</t>
  </si>
  <si>
    <t>惠而浦</t>
  </si>
  <si>
    <t>建设机械</t>
  </si>
  <si>
    <t>淮北矿业</t>
  </si>
  <si>
    <t>科达股份</t>
  </si>
  <si>
    <t>航民股份</t>
  </si>
  <si>
    <t>赤峰黄金</t>
  </si>
  <si>
    <t>四创电子</t>
  </si>
  <si>
    <t>广汽长丰</t>
  </si>
  <si>
    <t>贵绳股份</t>
  </si>
  <si>
    <t>马应龙</t>
  </si>
  <si>
    <t>文山电力</t>
  </si>
  <si>
    <t>贵广网络</t>
  </si>
  <si>
    <t>开滦股份</t>
  </si>
  <si>
    <t>九州通</t>
  </si>
  <si>
    <t>招商证券</t>
  </si>
  <si>
    <t>唐山港</t>
  </si>
  <si>
    <t>大同煤业</t>
  </si>
  <si>
    <t>晋亿实业</t>
  </si>
  <si>
    <t>柳钢股份</t>
  </si>
  <si>
    <t>重庆钢铁</t>
  </si>
  <si>
    <t>大秦铁路</t>
  </si>
  <si>
    <t>金陵饭店</t>
  </si>
  <si>
    <t>连云港</t>
  </si>
  <si>
    <t>南京银行</t>
  </si>
  <si>
    <t>文峰股份</t>
  </si>
  <si>
    <t>宝泰隆</t>
  </si>
  <si>
    <t>隆基股份</t>
  </si>
  <si>
    <t>陕西黑猫</t>
  </si>
  <si>
    <t>节能风电</t>
  </si>
  <si>
    <t>宁波港</t>
  </si>
  <si>
    <t>山东出版</t>
  </si>
  <si>
    <t>华钰矿业</t>
  </si>
  <si>
    <t>春秋航空</t>
  </si>
  <si>
    <t>玉龙股份</t>
  </si>
  <si>
    <t>一拖股份</t>
  </si>
  <si>
    <t>赛轮轮胎</t>
  </si>
  <si>
    <t>中信建投</t>
  </si>
  <si>
    <t>中铝国际</t>
  </si>
  <si>
    <t>西部黄金</t>
  </si>
  <si>
    <t>国芳集团</t>
  </si>
  <si>
    <t>中国神华</t>
  </si>
  <si>
    <t>中南传媒</t>
  </si>
  <si>
    <t>太平洋</t>
  </si>
  <si>
    <t>恒立液压</t>
  </si>
  <si>
    <t>昊华能源</t>
  </si>
  <si>
    <t>中国一重</t>
  </si>
  <si>
    <t>四川成渝</t>
  </si>
  <si>
    <t>财通证券</t>
  </si>
  <si>
    <t>中国国航</t>
  </si>
  <si>
    <t>华鼎股份</t>
  </si>
  <si>
    <t>三江购物</t>
  </si>
  <si>
    <t>中国化学</t>
  </si>
  <si>
    <t>海南橡胶</t>
  </si>
  <si>
    <t>四方股份</t>
  </si>
  <si>
    <t>小康股份</t>
  </si>
  <si>
    <t>常熟银行</t>
  </si>
  <si>
    <t>博威合金</t>
  </si>
  <si>
    <t>工业富联</t>
  </si>
  <si>
    <t>深圳燃气</t>
  </si>
  <si>
    <t>新城控股</t>
  </si>
  <si>
    <t>重庆水务</t>
  </si>
  <si>
    <t>天风证券</t>
  </si>
  <si>
    <t>三角轮胎</t>
  </si>
  <si>
    <t>兴业银行</t>
  </si>
  <si>
    <t>西部矿业</t>
  </si>
  <si>
    <t>北京银行</t>
  </si>
  <si>
    <t>杭齿前进</t>
  </si>
  <si>
    <t>中国西电</t>
  </si>
  <si>
    <t>中国铁建</t>
  </si>
  <si>
    <t>龙江交通</t>
  </si>
  <si>
    <t>东兴证券</t>
  </si>
  <si>
    <t>江南水务</t>
  </si>
  <si>
    <t>上海环境</t>
  </si>
  <si>
    <t>海尔施</t>
  </si>
  <si>
    <t>东材科技</t>
  </si>
  <si>
    <t>国泰君安</t>
  </si>
  <si>
    <t>白银有色</t>
  </si>
  <si>
    <t>君正集团</t>
  </si>
  <si>
    <t>吉鑫科技</t>
  </si>
  <si>
    <t>林洋能源</t>
  </si>
  <si>
    <t>陕西煤业</t>
  </si>
  <si>
    <t>华电重工</t>
  </si>
  <si>
    <t>广州港</t>
  </si>
  <si>
    <t>上海银行</t>
  </si>
  <si>
    <t>环旭电子</t>
  </si>
  <si>
    <t>桐昆股份</t>
  </si>
  <si>
    <t>广汽集团</t>
  </si>
  <si>
    <t>庞大集团</t>
  </si>
  <si>
    <t>*ST二重</t>
  </si>
  <si>
    <t>农业银行</t>
  </si>
  <si>
    <t>中国北车</t>
  </si>
  <si>
    <t>骆驼股份</t>
  </si>
  <si>
    <t>中国平安</t>
  </si>
  <si>
    <t>中国人保</t>
  </si>
  <si>
    <t>秦港股份</t>
  </si>
  <si>
    <t>交通银行</t>
  </si>
  <si>
    <t>绿色动力</t>
  </si>
  <si>
    <t>广深铁路</t>
  </si>
  <si>
    <t>新华保险</t>
  </si>
  <si>
    <t>百隆东方</t>
  </si>
  <si>
    <t>三六零</t>
  </si>
  <si>
    <t>利群股份</t>
  </si>
  <si>
    <t>绿城水务</t>
  </si>
  <si>
    <t>陕鼓动力</t>
  </si>
  <si>
    <t>中原证券</t>
  </si>
  <si>
    <t>兴业证券</t>
  </si>
  <si>
    <t>怡球资源</t>
  </si>
  <si>
    <t>中国中铁</t>
  </si>
  <si>
    <t>工商银行</t>
  </si>
  <si>
    <t>通用股份</t>
  </si>
  <si>
    <t>东风股份</t>
  </si>
  <si>
    <t>吉林高速</t>
  </si>
  <si>
    <t>大智慧</t>
  </si>
  <si>
    <t>东吴证券</t>
  </si>
  <si>
    <t>ST锐电</t>
  </si>
  <si>
    <t>九牧王</t>
  </si>
  <si>
    <t>三星医疗</t>
  </si>
  <si>
    <t>长沙银行</t>
  </si>
  <si>
    <t>会稽山</t>
  </si>
  <si>
    <t>北辰实业</t>
  </si>
  <si>
    <t>上海电影</t>
  </si>
  <si>
    <t>鹿港文化</t>
  </si>
  <si>
    <t>中国铝业</t>
  </si>
  <si>
    <t>中国太保</t>
  </si>
  <si>
    <t>长城军工</t>
  </si>
  <si>
    <t>上海医药</t>
  </si>
  <si>
    <t>中信重工</t>
  </si>
  <si>
    <t>中国核建</t>
  </si>
  <si>
    <t>广电电气</t>
  </si>
  <si>
    <t>中国中冶</t>
  </si>
  <si>
    <t>嘉泽新能</t>
  </si>
  <si>
    <t>中国人寿</t>
  </si>
  <si>
    <t>长城汽车</t>
  </si>
  <si>
    <t>旗滨集团</t>
  </si>
  <si>
    <t>平煤股份</t>
  </si>
  <si>
    <t>中国建筑</t>
  </si>
  <si>
    <t>中国电建</t>
  </si>
  <si>
    <t>明泰铝业</t>
  </si>
  <si>
    <t>滨化股份</t>
  </si>
  <si>
    <t>华泰证券</t>
  </si>
  <si>
    <t>拓普集团</t>
  </si>
  <si>
    <t>潞安环能</t>
  </si>
  <si>
    <t>风范股份</t>
  </si>
  <si>
    <t>郑煤机</t>
  </si>
  <si>
    <t>际华集团</t>
  </si>
  <si>
    <t>上海电气</t>
  </si>
  <si>
    <t>中国中车</t>
  </si>
  <si>
    <t>力帆股份</t>
  </si>
  <si>
    <t>光大证券</t>
  </si>
  <si>
    <t>宁波建工</t>
  </si>
  <si>
    <t>*ST蓝科</t>
  </si>
  <si>
    <t>星宇股份</t>
  </si>
  <si>
    <t>中国交建</t>
  </si>
  <si>
    <t>皖新传媒</t>
  </si>
  <si>
    <t>中海油服</t>
  </si>
  <si>
    <t>新华文轩</t>
  </si>
  <si>
    <t>光大银行</t>
  </si>
  <si>
    <t>美凯龙</t>
  </si>
  <si>
    <t>成都银行</t>
  </si>
  <si>
    <t>中国石油</t>
  </si>
  <si>
    <t>中国科传</t>
  </si>
  <si>
    <t>紫金银行</t>
  </si>
  <si>
    <t>中远海发</t>
  </si>
  <si>
    <t>长飞光纤</t>
  </si>
  <si>
    <t>招商轮船</t>
  </si>
  <si>
    <t>正泰电器</t>
  </si>
  <si>
    <t>浙商证券</t>
  </si>
  <si>
    <t>大连港</t>
  </si>
  <si>
    <t>中国银河</t>
  </si>
  <si>
    <t>海天精工</t>
  </si>
  <si>
    <t>江河集团</t>
  </si>
  <si>
    <t>中国国旅</t>
  </si>
  <si>
    <t>亚星锚链</t>
  </si>
  <si>
    <t>中煤能源</t>
  </si>
  <si>
    <t>紫金矿业</t>
  </si>
  <si>
    <t>南方传媒</t>
  </si>
  <si>
    <t>方正证券</t>
  </si>
  <si>
    <t>京运通</t>
  </si>
  <si>
    <t>新集能源</t>
  </si>
  <si>
    <t>中远海控</t>
  </si>
  <si>
    <t>凤凰传媒</t>
  </si>
  <si>
    <t>吉视传媒</t>
  </si>
  <si>
    <t>永辉超市</t>
  </si>
  <si>
    <t>建设银行</t>
  </si>
  <si>
    <t>中国出版</t>
  </si>
  <si>
    <t>苏垦农发</t>
  </si>
  <si>
    <t>金钼股份</t>
  </si>
  <si>
    <t>中国汽研</t>
  </si>
  <si>
    <t>玲珑轮胎</t>
  </si>
  <si>
    <t>宝钢包装</t>
  </si>
  <si>
    <t>海南矿业</t>
  </si>
  <si>
    <t>中国核电</t>
  </si>
  <si>
    <t>中国银行</t>
  </si>
  <si>
    <t>中国重工</t>
  </si>
  <si>
    <t>南京证券</t>
  </si>
  <si>
    <t>大唐发电</t>
  </si>
  <si>
    <t>金隅集团</t>
  </si>
  <si>
    <t>丰林集团</t>
  </si>
  <si>
    <t>贵阳银行</t>
  </si>
  <si>
    <t>中信银行</t>
  </si>
  <si>
    <t>出版传媒</t>
  </si>
  <si>
    <t>人民网</t>
  </si>
  <si>
    <t>奥康国际</t>
  </si>
  <si>
    <t>宏昌电子</t>
  </si>
  <si>
    <t>龙宇燃油</t>
  </si>
  <si>
    <t>晶方科技</t>
  </si>
  <si>
    <t>联明股份</t>
  </si>
  <si>
    <t>花王股份</t>
  </si>
  <si>
    <t>喜临门</t>
  </si>
  <si>
    <t>北特科技</t>
  </si>
  <si>
    <t>万盛股份</t>
  </si>
  <si>
    <t>合锻智能</t>
  </si>
  <si>
    <t>创力集团</t>
  </si>
  <si>
    <t>亚普股份</t>
  </si>
  <si>
    <t>弘讯科技</t>
  </si>
  <si>
    <t>新宏泰</t>
  </si>
  <si>
    <t>中衡设计</t>
  </si>
  <si>
    <t>中设集团</t>
  </si>
  <si>
    <t>中科曙光</t>
  </si>
  <si>
    <t>爱普股份</t>
  </si>
  <si>
    <t>山东华鹏</t>
  </si>
  <si>
    <t>新通联</t>
  </si>
  <si>
    <t>威帝股份</t>
  </si>
  <si>
    <t>大豪科技</t>
  </si>
  <si>
    <t>石大胜华</t>
  </si>
  <si>
    <t>千禾味业</t>
  </si>
  <si>
    <t>赛福天</t>
  </si>
  <si>
    <t>天鹅股份</t>
  </si>
  <si>
    <t>全筑股份</t>
  </si>
  <si>
    <t>安德利</t>
  </si>
  <si>
    <t>德新交运</t>
  </si>
  <si>
    <t>三维股份</t>
  </si>
  <si>
    <t>常熟汽饰</t>
  </si>
  <si>
    <t>如通股份</t>
  </si>
  <si>
    <t>凯众股份</t>
  </si>
  <si>
    <t>华立股份</t>
  </si>
  <si>
    <t>泛微网络</t>
  </si>
  <si>
    <t>新坐标</t>
  </si>
  <si>
    <t>美思德</t>
  </si>
  <si>
    <t>华脉科技</t>
  </si>
  <si>
    <t>广州酒家</t>
  </si>
  <si>
    <t>福达合金</t>
  </si>
  <si>
    <t>科林电气</t>
  </si>
  <si>
    <t>台华新材</t>
  </si>
  <si>
    <t>德邦股份</t>
  </si>
  <si>
    <t>永吉股份</t>
  </si>
  <si>
    <t>倍加洁</t>
  </si>
  <si>
    <t>国检集团</t>
  </si>
  <si>
    <t>禾望电气</t>
  </si>
  <si>
    <t>音飞储存</t>
  </si>
  <si>
    <t>振华股份</t>
  </si>
  <si>
    <t>海汽集团</t>
  </si>
  <si>
    <t>乐惠国际</t>
  </si>
  <si>
    <t>和邦生物</t>
  </si>
  <si>
    <t>江化微</t>
  </si>
  <si>
    <t>圣达生物</t>
  </si>
  <si>
    <t>新疆火炬</t>
  </si>
  <si>
    <t>大丰实业</t>
  </si>
  <si>
    <t>剑桥科技</t>
  </si>
  <si>
    <t>天成自控</t>
  </si>
  <si>
    <t>先达股份</t>
  </si>
  <si>
    <t>宁波精达</t>
  </si>
  <si>
    <t>正裕工业</t>
  </si>
  <si>
    <t>宏盛股份</t>
  </si>
  <si>
    <t>新经典</t>
  </si>
  <si>
    <t>森特股份</t>
  </si>
  <si>
    <t>长白山</t>
  </si>
  <si>
    <t>川仪股份</t>
  </si>
  <si>
    <t>汇嘉时代</t>
  </si>
  <si>
    <t>横店影视</t>
  </si>
  <si>
    <t>芯能科技</t>
  </si>
  <si>
    <t>恒银金融</t>
  </si>
  <si>
    <t>润达医疗</t>
  </si>
  <si>
    <t>东方材料</t>
  </si>
  <si>
    <t>康尼机电</t>
  </si>
  <si>
    <t>金能科技</t>
  </si>
  <si>
    <t>红蜻蜓</t>
  </si>
  <si>
    <t>万林股份</t>
  </si>
  <si>
    <t>共进股份</t>
  </si>
  <si>
    <t>华培动力</t>
  </si>
  <si>
    <t>翠微股份</t>
  </si>
  <si>
    <t>中材节能</t>
  </si>
  <si>
    <t>昭衍新药</t>
  </si>
  <si>
    <t>华贸物流</t>
  </si>
  <si>
    <t>春风动力</t>
  </si>
  <si>
    <t>上海沪工</t>
  </si>
  <si>
    <t>碳元科技</t>
  </si>
  <si>
    <t>天目湖</t>
  </si>
  <si>
    <t>海量数据</t>
  </si>
  <si>
    <t>康惠制药</t>
  </si>
  <si>
    <t>养元饮品</t>
  </si>
  <si>
    <t>拉夏贝尔</t>
  </si>
  <si>
    <t>腾龙股份</t>
  </si>
  <si>
    <t>上海亚虹</t>
  </si>
  <si>
    <t>汇顶科技</t>
  </si>
  <si>
    <t>科华控股</t>
  </si>
  <si>
    <t>荣晟环保</t>
  </si>
  <si>
    <t>福达股份</t>
  </si>
  <si>
    <t>渤海轮渡</t>
  </si>
  <si>
    <t>莎普爱思</t>
  </si>
  <si>
    <t>兰石重装</t>
  </si>
  <si>
    <t>德创环保</t>
  </si>
  <si>
    <t>圣龙股份</t>
  </si>
  <si>
    <t>新泉股份</t>
  </si>
  <si>
    <t>金牌厨柜</t>
  </si>
  <si>
    <t>皇马科技</t>
  </si>
  <si>
    <t>建研院</t>
  </si>
  <si>
    <t>上机数控</t>
  </si>
  <si>
    <t>华正新材</t>
  </si>
  <si>
    <t>海容冷链</t>
  </si>
  <si>
    <t>亚邦股份</t>
  </si>
  <si>
    <t>网达软件</t>
  </si>
  <si>
    <t>汇得科技</t>
  </si>
  <si>
    <t>日播时尚</t>
  </si>
  <si>
    <t>保隆科技</t>
  </si>
  <si>
    <t>迎驾贡酒</t>
  </si>
  <si>
    <t>九华旅游</t>
  </si>
  <si>
    <t>上海洗霸</t>
  </si>
  <si>
    <t>快克股份</t>
  </si>
  <si>
    <t>江山欧派</t>
  </si>
  <si>
    <t>爱婴室</t>
  </si>
  <si>
    <t>日月股份</t>
  </si>
  <si>
    <t>贝通信</t>
  </si>
  <si>
    <t>济民制药</t>
  </si>
  <si>
    <t>恒通股份</t>
  </si>
  <si>
    <t>新凤鸣</t>
  </si>
  <si>
    <t>菲林格尔</t>
  </si>
  <si>
    <t>雪峰科技</t>
  </si>
  <si>
    <t>景旺电子</t>
  </si>
  <si>
    <t>奥翔药业</t>
  </si>
  <si>
    <t>格尔软件</t>
  </si>
  <si>
    <t>大参林</t>
  </si>
  <si>
    <t>诺邦股份</t>
  </si>
  <si>
    <t>浙江仙通</t>
  </si>
  <si>
    <t>电魂网络</t>
  </si>
  <si>
    <t>药明康德</t>
  </si>
  <si>
    <t>合盛硅业</t>
  </si>
  <si>
    <t>天龙股份</t>
  </si>
  <si>
    <t>松发股份</t>
  </si>
  <si>
    <t>海鸥股份</t>
  </si>
  <si>
    <t>银都股份</t>
  </si>
  <si>
    <t>大业股份</t>
  </si>
  <si>
    <t>赛腾股份</t>
  </si>
  <si>
    <t>日盈电子</t>
  </si>
  <si>
    <t>海天味业</t>
  </si>
  <si>
    <t>泰瑞机器</t>
  </si>
  <si>
    <t>永新光学</t>
  </si>
  <si>
    <t>杭叉集团</t>
  </si>
  <si>
    <t>井神股份</t>
  </si>
  <si>
    <t>华铁科技</t>
  </si>
  <si>
    <t>振德医疗</t>
  </si>
  <si>
    <t>鑫广绿环</t>
  </si>
  <si>
    <t>得邦照明</t>
  </si>
  <si>
    <t>旭升股份</t>
  </si>
  <si>
    <t>华懋科技</t>
  </si>
  <si>
    <t>应流股份</t>
  </si>
  <si>
    <t>维力医疗</t>
  </si>
  <si>
    <t>金海环境</t>
  </si>
  <si>
    <t>梦百合</t>
  </si>
  <si>
    <t>福鞍股份</t>
  </si>
  <si>
    <t>诚邦股份</t>
  </si>
  <si>
    <t>派思股份</t>
  </si>
  <si>
    <t>湘油泵</t>
  </si>
  <si>
    <t>迪贝电气</t>
  </si>
  <si>
    <t>梅轮电梯</t>
  </si>
  <si>
    <t>超讯通信</t>
  </si>
  <si>
    <t>吴江银行</t>
  </si>
  <si>
    <t>我乐家居</t>
  </si>
  <si>
    <t>依顿电子</t>
  </si>
  <si>
    <t>上海雅仕</t>
  </si>
  <si>
    <t>上海天洋</t>
  </si>
  <si>
    <t>百达精工</t>
  </si>
  <si>
    <t>尚纬股份</t>
  </si>
  <si>
    <t>迪生力</t>
  </si>
  <si>
    <t>宏辉果蔬</t>
  </si>
  <si>
    <t>杰克股份</t>
  </si>
  <si>
    <t>浙江鼎力</t>
  </si>
  <si>
    <t>四方科技</t>
  </si>
  <si>
    <t>安井食品</t>
  </si>
  <si>
    <t>文灿股份</t>
  </si>
  <si>
    <t>莱克电气</t>
  </si>
  <si>
    <t>华菱精工</t>
  </si>
  <si>
    <t>设计总院</t>
  </si>
  <si>
    <t>华达科技</t>
  </si>
  <si>
    <t>东珠生态</t>
  </si>
  <si>
    <t>百傲化学</t>
  </si>
  <si>
    <t>傲农生物</t>
  </si>
  <si>
    <t>水星家纺</t>
  </si>
  <si>
    <t>日出东方</t>
  </si>
  <si>
    <t>辰欣药业</t>
  </si>
  <si>
    <t>柳药股份</t>
  </si>
  <si>
    <t>今世缘</t>
  </si>
  <si>
    <t>东方时尚</t>
  </si>
  <si>
    <t>亚士创能</t>
  </si>
  <si>
    <t>易德龙</t>
  </si>
  <si>
    <t>顶点软件</t>
  </si>
  <si>
    <t>惠达卫浴</t>
  </si>
  <si>
    <t>广东骏亚</t>
  </si>
  <si>
    <t>基蛋生物</t>
  </si>
  <si>
    <t>元成股份</t>
  </si>
  <si>
    <t>亚振家居</t>
  </si>
  <si>
    <t>新天然气</t>
  </si>
  <si>
    <t>金辰股份</t>
  </si>
  <si>
    <t>邦宝益智</t>
  </si>
  <si>
    <t>吉翔股份</t>
  </si>
  <si>
    <t>信捷电气</t>
  </si>
  <si>
    <t>鼎信通讯</t>
  </si>
  <si>
    <t>集友股份</t>
  </si>
  <si>
    <t>吉比特</t>
  </si>
  <si>
    <t>九洲药业</t>
  </si>
  <si>
    <t>勘设股份</t>
  </si>
  <si>
    <t>风语筑</t>
  </si>
  <si>
    <t>振静股份</t>
  </si>
  <si>
    <t>科沃斯</t>
  </si>
  <si>
    <t>展鹏科技</t>
  </si>
  <si>
    <t>恒为科技</t>
  </si>
  <si>
    <t>翔港科技</t>
  </si>
  <si>
    <t>祥和实业</t>
  </si>
  <si>
    <t>韦尔股份</t>
  </si>
  <si>
    <t>金石资源</t>
  </si>
  <si>
    <t>南都物业</t>
  </si>
  <si>
    <t>振江股份</t>
  </si>
  <si>
    <t>思维列控</t>
  </si>
  <si>
    <t>欧普照明</t>
  </si>
  <si>
    <t>淳中科技</t>
  </si>
  <si>
    <t>绝味食品</t>
  </si>
  <si>
    <t>维格娜丝</t>
  </si>
  <si>
    <t>立霸股份</t>
  </si>
  <si>
    <t>司太立</t>
  </si>
  <si>
    <t>众源新材</t>
  </si>
  <si>
    <t>多伦科技</t>
  </si>
  <si>
    <t>掌阅科技</t>
  </si>
  <si>
    <t>嘉诚国际</t>
  </si>
  <si>
    <t>惠发股份</t>
  </si>
  <si>
    <t>美诺华</t>
  </si>
  <si>
    <t>贵人鸟</t>
  </si>
  <si>
    <t>海兴电力</t>
  </si>
  <si>
    <t>起步股份</t>
  </si>
  <si>
    <t>健盛集团</t>
  </si>
  <si>
    <t>中通国脉</t>
  </si>
  <si>
    <t>普莱柯</t>
  </si>
  <si>
    <t>珍宝岛</t>
  </si>
  <si>
    <t>伟明环保</t>
  </si>
  <si>
    <t>长久物流</t>
  </si>
  <si>
    <t>汇金通</t>
  </si>
  <si>
    <t>三星新材</t>
  </si>
  <si>
    <t>荣泰健康</t>
  </si>
  <si>
    <t>艾艾精工</t>
  </si>
  <si>
    <t>捷昌驱动</t>
  </si>
  <si>
    <t>苏利股份</t>
  </si>
  <si>
    <t>金麒麟</t>
  </si>
  <si>
    <t>地素时尚</t>
  </si>
  <si>
    <t>高能环境</t>
  </si>
  <si>
    <t>口子窖</t>
  </si>
  <si>
    <t>康辰药业</t>
  </si>
  <si>
    <t>东尼电子</t>
  </si>
  <si>
    <t>伯特利</t>
  </si>
  <si>
    <t>引力传媒</t>
  </si>
  <si>
    <t>广信股份</t>
  </si>
  <si>
    <t>永艺股份</t>
  </si>
  <si>
    <t>再升科技</t>
  </si>
  <si>
    <t>纵横通信</t>
  </si>
  <si>
    <t>博天环境</t>
  </si>
  <si>
    <t>珀莱雅</t>
  </si>
  <si>
    <t>东方电缆</t>
  </si>
  <si>
    <t>京华激光</t>
  </si>
  <si>
    <t>天创时尚</t>
  </si>
  <si>
    <t>禾丰牧业</t>
  </si>
  <si>
    <t>诺力股份</t>
  </si>
  <si>
    <t>索通发展</t>
  </si>
  <si>
    <t>茶花股份</t>
  </si>
  <si>
    <t>韩建河山</t>
  </si>
  <si>
    <t>君禾股份</t>
  </si>
  <si>
    <t>杭电股份</t>
  </si>
  <si>
    <t>中曼石油</t>
  </si>
  <si>
    <t>科森科技</t>
  </si>
  <si>
    <t>清源股份</t>
  </si>
  <si>
    <t>利通电子</t>
  </si>
  <si>
    <t>拉芳家化</t>
  </si>
  <si>
    <t>徕木股份</t>
  </si>
  <si>
    <t>南威软件</t>
  </si>
  <si>
    <t>镇海股份</t>
  </si>
  <si>
    <t>艾迪精密</t>
  </si>
  <si>
    <t>海利尔</t>
  </si>
  <si>
    <t>畅联股份</t>
  </si>
  <si>
    <t>彤程新材</t>
  </si>
  <si>
    <t>朗博科技</t>
  </si>
  <si>
    <t>泰禾光电</t>
  </si>
  <si>
    <t>春光科技</t>
  </si>
  <si>
    <t>安图生物</t>
  </si>
  <si>
    <t>璞泰来</t>
  </si>
  <si>
    <t>苏州科达</t>
  </si>
  <si>
    <t>恒林股份</t>
  </si>
  <si>
    <t>三祥新材</t>
  </si>
  <si>
    <t>康隆达</t>
  </si>
  <si>
    <t>亿嘉和</t>
  </si>
  <si>
    <t>五洲新春</t>
  </si>
  <si>
    <t>天马科技</t>
  </si>
  <si>
    <t>灵康药业</t>
  </si>
  <si>
    <t>卫信康</t>
  </si>
  <si>
    <t>奇精机械</t>
  </si>
  <si>
    <t>火炬电子</t>
  </si>
  <si>
    <t>华体科技</t>
  </si>
  <si>
    <t>今创集团</t>
  </si>
  <si>
    <t>晶华新材</t>
  </si>
  <si>
    <t>晨丰科技</t>
  </si>
  <si>
    <t>龙马环卫</t>
  </si>
  <si>
    <t>石英股份</t>
  </si>
  <si>
    <t>皖天然气</t>
  </si>
  <si>
    <t>至纯科技</t>
  </si>
  <si>
    <t>江苏新能</t>
  </si>
  <si>
    <t>安记食品</t>
  </si>
  <si>
    <t>航天工程</t>
  </si>
  <si>
    <t>纽威股份</t>
  </si>
  <si>
    <t>德宏股份</t>
  </si>
  <si>
    <t>盛洋科技</t>
  </si>
  <si>
    <t>东方环宇</t>
  </si>
  <si>
    <t>健友股份</t>
  </si>
  <si>
    <t>家家悦</t>
  </si>
  <si>
    <t>中源家居</t>
  </si>
  <si>
    <t>香飘飘</t>
  </si>
  <si>
    <t>七一二</t>
  </si>
  <si>
    <t>密尔克卫</t>
  </si>
  <si>
    <t>塞力斯</t>
  </si>
  <si>
    <t>天域生态</t>
  </si>
  <si>
    <t>海利生物</t>
  </si>
  <si>
    <t>中广天择</t>
  </si>
  <si>
    <t>阿科力</t>
  </si>
  <si>
    <t>天安新材</t>
  </si>
  <si>
    <t>朗迪集团</t>
  </si>
  <si>
    <t>博迈科</t>
  </si>
  <si>
    <t>鸣志电器</t>
  </si>
  <si>
    <t>龙韵股份</t>
  </si>
  <si>
    <t>岱美股份</t>
  </si>
  <si>
    <t>仙鹤股份</t>
  </si>
  <si>
    <t>三棵树</t>
  </si>
  <si>
    <t>泰晶科技</t>
  </si>
  <si>
    <t>大元泵业</t>
  </si>
  <si>
    <t>秦安股份</t>
  </si>
  <si>
    <t>隆鑫通用</t>
  </si>
  <si>
    <t>中马传动</t>
  </si>
  <si>
    <t>常青股份</t>
  </si>
  <si>
    <t>沃格光电</t>
  </si>
  <si>
    <t>永安行</t>
  </si>
  <si>
    <t>来伊份</t>
  </si>
  <si>
    <t>乾景园林</t>
  </si>
  <si>
    <t>威龙股份</t>
  </si>
  <si>
    <t>新日股份</t>
  </si>
  <si>
    <t>宁波高发</t>
  </si>
  <si>
    <t>星光农机</t>
  </si>
  <si>
    <t>雅运股份</t>
  </si>
  <si>
    <t>联泰环保</t>
  </si>
  <si>
    <t>康普顿</t>
  </si>
  <si>
    <t>华友钴业</t>
  </si>
  <si>
    <t>道森股份</t>
  </si>
  <si>
    <t>志邦家居</t>
  </si>
  <si>
    <t>瑞斯康达</t>
  </si>
  <si>
    <t>福斯特</t>
  </si>
  <si>
    <t>歌力思</t>
  </si>
  <si>
    <t>豪能股份</t>
  </si>
  <si>
    <t>丰山集团</t>
  </si>
  <si>
    <t>诚意药业</t>
  </si>
  <si>
    <t>原尚股份</t>
  </si>
  <si>
    <t>顾家家居</t>
  </si>
  <si>
    <t>海峡环保</t>
  </si>
  <si>
    <t>曲美家居</t>
  </si>
  <si>
    <t>神力股份</t>
  </si>
  <si>
    <t>嘉澳环保</t>
  </si>
  <si>
    <t>百合花</t>
  </si>
  <si>
    <t>华扬联众</t>
  </si>
  <si>
    <t>坤彩科技</t>
  </si>
  <si>
    <t>柯利达</t>
  </si>
  <si>
    <t>洛凯股份</t>
  </si>
  <si>
    <t>欧派家居</t>
  </si>
  <si>
    <t>四通股份</t>
  </si>
  <si>
    <t>安正时尚</t>
  </si>
  <si>
    <t>正平股份</t>
  </si>
  <si>
    <t>好太太</t>
  </si>
  <si>
    <t>华荣股份</t>
  </si>
  <si>
    <t>东宏股份</t>
  </si>
  <si>
    <t>步长制药</t>
  </si>
  <si>
    <t>能科股份</t>
  </si>
  <si>
    <t>中公高科</t>
  </si>
  <si>
    <t>白云电器</t>
  </si>
  <si>
    <t>桃李面包</t>
  </si>
  <si>
    <t>飞科电器</t>
  </si>
  <si>
    <t>新智认知</t>
  </si>
  <si>
    <t>嘉友国际</t>
  </si>
  <si>
    <t>鼎胜新材</t>
  </si>
  <si>
    <t>太平鸟</t>
  </si>
  <si>
    <t>武进不锈</t>
  </si>
  <si>
    <t>永悦科技</t>
  </si>
  <si>
    <t>南卫股份</t>
  </si>
  <si>
    <t>数据港</t>
  </si>
  <si>
    <t>金域医学</t>
  </si>
  <si>
    <t>老百姓</t>
  </si>
  <si>
    <t>吉祥航空</t>
  </si>
  <si>
    <t>元祖股份</t>
  </si>
  <si>
    <t>城地股份</t>
  </si>
  <si>
    <t>新华网</t>
  </si>
  <si>
    <t>新澳股份</t>
  </si>
  <si>
    <t>春秋电子</t>
  </si>
  <si>
    <t>天永智能</t>
  </si>
  <si>
    <t>寿仙谷</t>
  </si>
  <si>
    <t>长城科技</t>
  </si>
  <si>
    <t>好莱客</t>
  </si>
  <si>
    <t>晨光文具</t>
  </si>
  <si>
    <t>莱绅通灵</t>
  </si>
  <si>
    <t>永创智能</t>
  </si>
  <si>
    <t>中持股份</t>
  </si>
  <si>
    <t>龙蟠科技</t>
  </si>
  <si>
    <t>牧高笛</t>
  </si>
  <si>
    <t>合诚股份</t>
  </si>
  <si>
    <t>佳力图</t>
  </si>
  <si>
    <t>苏博特</t>
  </si>
  <si>
    <t>合力科技</t>
  </si>
  <si>
    <t>金桥信息</t>
  </si>
  <si>
    <t>金徽酒</t>
  </si>
  <si>
    <t>世运电路</t>
  </si>
  <si>
    <t>金鸿顺</t>
  </si>
  <si>
    <t>铁流股份</t>
  </si>
  <si>
    <t>兴业股份</t>
  </si>
  <si>
    <t>亚翔集成</t>
  </si>
  <si>
    <t>睿能科技</t>
  </si>
  <si>
    <t>博敏电子</t>
  </si>
  <si>
    <t>丽岛新材</t>
  </si>
  <si>
    <t>三孚股份</t>
  </si>
  <si>
    <t>益丰药房</t>
  </si>
  <si>
    <t>大千生态</t>
  </si>
  <si>
    <t>哈森股份</t>
  </si>
  <si>
    <t>百利科技</t>
  </si>
  <si>
    <t>克来机电</t>
  </si>
  <si>
    <t>大理药业</t>
  </si>
  <si>
    <t>法兰泰克</t>
  </si>
  <si>
    <t>醋化股份</t>
  </si>
  <si>
    <t>银龙股份</t>
  </si>
  <si>
    <t>中农立华</t>
  </si>
  <si>
    <t>正川股份</t>
  </si>
  <si>
    <t>国泰集团</t>
  </si>
  <si>
    <t>深圳新星</t>
  </si>
  <si>
    <t>金诚信</t>
  </si>
  <si>
    <t>吉华集团</t>
  </si>
  <si>
    <t>恒润股份</t>
  </si>
  <si>
    <t>兆易创新</t>
  </si>
  <si>
    <t>康德莱</t>
  </si>
  <si>
    <t>中电电机</t>
  </si>
  <si>
    <t>艾华集团</t>
  </si>
  <si>
    <t>麦迪科技</t>
  </si>
  <si>
    <t>至正股份</t>
  </si>
  <si>
    <t>洛阳钼业</t>
  </si>
  <si>
    <t>中新科技</t>
  </si>
  <si>
    <t>继峰股份</t>
  </si>
  <si>
    <t>方盛制药</t>
  </si>
  <si>
    <t>读者传媒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</si>
</sst>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9" fillId="19" borderId="8" applyNumberFormat="0" applyAlignment="0" applyProtection="0">
      <alignment vertical="center"/>
    </xf>
    <xf numFmtId="0" fontId="11" fillId="19" borderId="2" applyNumberFormat="0" applyAlignment="0" applyProtection="0">
      <alignment vertical="center"/>
    </xf>
    <xf numFmtId="0" fontId="13" fillId="20" borderId="3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00"/>
  <sheetViews>
    <sheetView tabSelected="1" workbookViewId="0">
      <selection activeCell="A1" sqref="A1"/>
    </sheetView>
  </sheetViews>
  <sheetFormatPr defaultColWidth="9" defaultRowHeight="13.5" outlineLevelCol="1"/>
  <sheetData>
    <row r="1" spans="1:2">
      <c r="A1" t="s">
        <v>0</v>
      </c>
      <c r="B1" t="s">
        <v>1</v>
      </c>
    </row>
    <row r="2" spans="1:2">
      <c r="A2" t="str">
        <f>"600000"</f>
        <v>600000</v>
      </c>
      <c r="B2" t="s">
        <v>2</v>
      </c>
    </row>
    <row r="3" spans="1:2">
      <c r="A3" t="str">
        <f>"600001"</f>
        <v>600001</v>
      </c>
      <c r="B3" t="s">
        <v>3</v>
      </c>
    </row>
    <row r="4" spans="1:2">
      <c r="A4" t="str">
        <f>"600002"</f>
        <v>600002</v>
      </c>
      <c r="B4" t="s">
        <v>4</v>
      </c>
    </row>
    <row r="5" spans="1:2">
      <c r="A5" t="str">
        <f>"600003"</f>
        <v>600003</v>
      </c>
      <c r="B5" t="s">
        <v>5</v>
      </c>
    </row>
    <row r="6" spans="1:2">
      <c r="A6" t="str">
        <f>"600004"</f>
        <v>600004</v>
      </c>
      <c r="B6" t="s">
        <v>6</v>
      </c>
    </row>
    <row r="7" spans="1:2">
      <c r="A7" t="str">
        <f>"600005"</f>
        <v>600005</v>
      </c>
      <c r="B7" t="s">
        <v>7</v>
      </c>
    </row>
    <row r="8" spans="1:2">
      <c r="A8" t="str">
        <f>"600006"</f>
        <v>600006</v>
      </c>
      <c r="B8" t="s">
        <v>8</v>
      </c>
    </row>
    <row r="9" spans="1:2">
      <c r="A9" t="str">
        <f>"600007"</f>
        <v>600007</v>
      </c>
      <c r="B9" t="s">
        <v>9</v>
      </c>
    </row>
    <row r="10" spans="1:2">
      <c r="A10" t="str">
        <f>"600008"</f>
        <v>600008</v>
      </c>
      <c r="B10" t="s">
        <v>10</v>
      </c>
    </row>
    <row r="11" spans="1:2">
      <c r="A11" t="str">
        <f>"600009"</f>
        <v>600009</v>
      </c>
      <c r="B11" t="s">
        <v>11</v>
      </c>
    </row>
    <row r="12" spans="1:2">
      <c r="A12" t="str">
        <f>"600010"</f>
        <v>600010</v>
      </c>
      <c r="B12" t="s">
        <v>12</v>
      </c>
    </row>
    <row r="13" spans="1:2">
      <c r="A13" t="str">
        <f>"600011"</f>
        <v>600011</v>
      </c>
      <c r="B13" t="s">
        <v>13</v>
      </c>
    </row>
    <row r="14" spans="1:2">
      <c r="A14" t="str">
        <f>"600012"</f>
        <v>600012</v>
      </c>
      <c r="B14" t="s">
        <v>14</v>
      </c>
    </row>
    <row r="15" spans="1:2">
      <c r="A15" t="str">
        <f>"600015"</f>
        <v>600015</v>
      </c>
      <c r="B15" t="s">
        <v>15</v>
      </c>
    </row>
    <row r="16" spans="1:2">
      <c r="A16" t="str">
        <f>"600016"</f>
        <v>600016</v>
      </c>
      <c r="B16" t="s">
        <v>16</v>
      </c>
    </row>
    <row r="17" spans="1:2">
      <c r="A17" t="str">
        <f>"600017"</f>
        <v>600017</v>
      </c>
      <c r="B17" t="s">
        <v>17</v>
      </c>
    </row>
    <row r="18" spans="1:2">
      <c r="A18" t="str">
        <f>"600018"</f>
        <v>600018</v>
      </c>
      <c r="B18" t="s">
        <v>18</v>
      </c>
    </row>
    <row r="19" spans="1:2">
      <c r="A19" t="str">
        <f>"600019"</f>
        <v>600019</v>
      </c>
      <c r="B19" t="s">
        <v>19</v>
      </c>
    </row>
    <row r="20" spans="1:2">
      <c r="A20" t="str">
        <f>"600020"</f>
        <v>600020</v>
      </c>
      <c r="B20" t="s">
        <v>20</v>
      </c>
    </row>
    <row r="21" spans="1:2">
      <c r="A21" t="str">
        <f>"600021"</f>
        <v>600021</v>
      </c>
      <c r="B21" t="s">
        <v>21</v>
      </c>
    </row>
    <row r="22" spans="1:2">
      <c r="A22" t="str">
        <f>"600022"</f>
        <v>600022</v>
      </c>
      <c r="B22" t="s">
        <v>22</v>
      </c>
    </row>
    <row r="23" spans="1:2">
      <c r="A23" t="str">
        <f>"600023"</f>
        <v>600023</v>
      </c>
      <c r="B23" t="s">
        <v>23</v>
      </c>
    </row>
    <row r="24" spans="1:2">
      <c r="A24" t="str">
        <f>"600025"</f>
        <v>600025</v>
      </c>
      <c r="B24" t="s">
        <v>24</v>
      </c>
    </row>
    <row r="25" spans="1:2">
      <c r="A25" t="str">
        <f>"600026"</f>
        <v>600026</v>
      </c>
      <c r="B25" t="s">
        <v>25</v>
      </c>
    </row>
    <row r="26" spans="1:2">
      <c r="A26" t="str">
        <f>"600027"</f>
        <v>600027</v>
      </c>
      <c r="B26" t="s">
        <v>26</v>
      </c>
    </row>
    <row r="27" spans="1:2">
      <c r="A27" t="str">
        <f>"600028"</f>
        <v>600028</v>
      </c>
      <c r="B27" t="s">
        <v>27</v>
      </c>
    </row>
    <row r="28" spans="1:2">
      <c r="A28" t="str">
        <f>"600029"</f>
        <v>600029</v>
      </c>
      <c r="B28" t="s">
        <v>28</v>
      </c>
    </row>
    <row r="29" spans="1:2">
      <c r="A29" t="str">
        <f>"600030"</f>
        <v>600030</v>
      </c>
      <c r="B29" t="s">
        <v>29</v>
      </c>
    </row>
    <row r="30" spans="1:2">
      <c r="A30" t="str">
        <f>"600031"</f>
        <v>600031</v>
      </c>
      <c r="B30" t="s">
        <v>30</v>
      </c>
    </row>
    <row r="31" spans="1:2">
      <c r="A31" t="str">
        <f>"600033"</f>
        <v>600033</v>
      </c>
      <c r="B31" t="s">
        <v>31</v>
      </c>
    </row>
    <row r="32" spans="1:2">
      <c r="A32" t="str">
        <f>"600035"</f>
        <v>600035</v>
      </c>
      <c r="B32" t="s">
        <v>32</v>
      </c>
    </row>
    <row r="33" spans="1:2">
      <c r="A33" t="str">
        <f>"600036"</f>
        <v>600036</v>
      </c>
      <c r="B33" t="s">
        <v>33</v>
      </c>
    </row>
    <row r="34" spans="1:2">
      <c r="A34" t="str">
        <f>"600037"</f>
        <v>600037</v>
      </c>
      <c r="B34" t="s">
        <v>34</v>
      </c>
    </row>
    <row r="35" spans="1:2">
      <c r="A35" t="str">
        <f>"600038"</f>
        <v>600038</v>
      </c>
      <c r="B35" t="s">
        <v>35</v>
      </c>
    </row>
    <row r="36" spans="1:2">
      <c r="A36" t="str">
        <f>"600039"</f>
        <v>600039</v>
      </c>
      <c r="B36" t="s">
        <v>36</v>
      </c>
    </row>
    <row r="37" spans="1:2">
      <c r="A37" t="str">
        <f>"600048"</f>
        <v>600048</v>
      </c>
      <c r="B37" t="s">
        <v>37</v>
      </c>
    </row>
    <row r="38" spans="1:2">
      <c r="A38" t="str">
        <f>"600050"</f>
        <v>600050</v>
      </c>
      <c r="B38" t="s">
        <v>38</v>
      </c>
    </row>
    <row r="39" spans="1:2">
      <c r="A39" t="str">
        <f>"600051"</f>
        <v>600051</v>
      </c>
      <c r="B39" t="s">
        <v>39</v>
      </c>
    </row>
    <row r="40" spans="1:2">
      <c r="A40" t="str">
        <f>"600052"</f>
        <v>600052</v>
      </c>
      <c r="B40" t="s">
        <v>40</v>
      </c>
    </row>
    <row r="41" spans="1:2">
      <c r="A41" t="str">
        <f>"600053"</f>
        <v>600053</v>
      </c>
      <c r="B41" t="s">
        <v>41</v>
      </c>
    </row>
    <row r="42" spans="1:2">
      <c r="A42" t="str">
        <f>"600054"</f>
        <v>600054</v>
      </c>
      <c r="B42" t="s">
        <v>42</v>
      </c>
    </row>
    <row r="43" spans="1:2">
      <c r="A43" t="str">
        <f>"600055"</f>
        <v>600055</v>
      </c>
      <c r="B43" t="s">
        <v>43</v>
      </c>
    </row>
    <row r="44" spans="1:2">
      <c r="A44" t="str">
        <f>"600056"</f>
        <v>600056</v>
      </c>
      <c r="B44" t="s">
        <v>44</v>
      </c>
    </row>
    <row r="45" spans="1:2">
      <c r="A45" t="str">
        <f>"600057"</f>
        <v>600057</v>
      </c>
      <c r="B45" t="s">
        <v>45</v>
      </c>
    </row>
    <row r="46" spans="1:2">
      <c r="A46" t="str">
        <f>"600058"</f>
        <v>600058</v>
      </c>
      <c r="B46" t="s">
        <v>46</v>
      </c>
    </row>
    <row r="47" spans="1:2">
      <c r="A47" t="str">
        <f>"600059"</f>
        <v>600059</v>
      </c>
      <c r="B47" t="s">
        <v>47</v>
      </c>
    </row>
    <row r="48" spans="1:2">
      <c r="A48" t="str">
        <f>"600060"</f>
        <v>600060</v>
      </c>
      <c r="B48" t="s">
        <v>48</v>
      </c>
    </row>
    <row r="49" spans="1:2">
      <c r="A49" t="str">
        <f>"600061"</f>
        <v>600061</v>
      </c>
      <c r="B49" t="s">
        <v>49</v>
      </c>
    </row>
    <row r="50" spans="1:2">
      <c r="A50" t="str">
        <f>"600062"</f>
        <v>600062</v>
      </c>
      <c r="B50" t="s">
        <v>50</v>
      </c>
    </row>
    <row r="51" spans="1:2">
      <c r="A51" t="str">
        <f>"600063"</f>
        <v>600063</v>
      </c>
      <c r="B51" t="s">
        <v>51</v>
      </c>
    </row>
    <row r="52" spans="1:2">
      <c r="A52" t="str">
        <f>"600064"</f>
        <v>600064</v>
      </c>
      <c r="B52" t="s">
        <v>52</v>
      </c>
    </row>
    <row r="53" spans="1:2">
      <c r="A53" t="str">
        <f>"600065"</f>
        <v>600065</v>
      </c>
      <c r="B53" t="s">
        <v>53</v>
      </c>
    </row>
    <row r="54" spans="1:2">
      <c r="A54" t="str">
        <f>"600066"</f>
        <v>600066</v>
      </c>
      <c r="B54" t="s">
        <v>54</v>
      </c>
    </row>
    <row r="55" spans="1:2">
      <c r="A55" t="str">
        <f>"600067"</f>
        <v>600067</v>
      </c>
      <c r="B55" t="s">
        <v>55</v>
      </c>
    </row>
    <row r="56" spans="1:2">
      <c r="A56" t="str">
        <f>"600068"</f>
        <v>600068</v>
      </c>
      <c r="B56" t="s">
        <v>56</v>
      </c>
    </row>
    <row r="57" spans="1:2">
      <c r="A57" t="str">
        <f>"600069"</f>
        <v>600069</v>
      </c>
      <c r="B57" t="s">
        <v>57</v>
      </c>
    </row>
    <row r="58" spans="1:2">
      <c r="A58" t="str">
        <f>"600070"</f>
        <v>600070</v>
      </c>
      <c r="B58" t="s">
        <v>58</v>
      </c>
    </row>
    <row r="59" spans="1:2">
      <c r="A59" t="str">
        <f>"600071"</f>
        <v>600071</v>
      </c>
      <c r="B59" t="s">
        <v>59</v>
      </c>
    </row>
    <row r="60" spans="1:2">
      <c r="A60" t="str">
        <f>"600072"</f>
        <v>600072</v>
      </c>
      <c r="B60" t="s">
        <v>60</v>
      </c>
    </row>
    <row r="61" spans="1:2">
      <c r="A61" t="str">
        <f>"600073"</f>
        <v>600073</v>
      </c>
      <c r="B61" t="s">
        <v>61</v>
      </c>
    </row>
    <row r="62" spans="1:2">
      <c r="A62" t="str">
        <f>"600074"</f>
        <v>600074</v>
      </c>
      <c r="B62" t="s">
        <v>62</v>
      </c>
    </row>
    <row r="63" spans="1:2">
      <c r="A63" t="str">
        <f>"600075"</f>
        <v>600075</v>
      </c>
      <c r="B63" t="s">
        <v>63</v>
      </c>
    </row>
    <row r="64" spans="1:2">
      <c r="A64" t="str">
        <f>"600076"</f>
        <v>600076</v>
      </c>
      <c r="B64" t="s">
        <v>64</v>
      </c>
    </row>
    <row r="65" spans="1:2">
      <c r="A65" t="str">
        <f>"600077"</f>
        <v>600077</v>
      </c>
      <c r="B65" t="s">
        <v>65</v>
      </c>
    </row>
    <row r="66" spans="1:2">
      <c r="A66" t="str">
        <f>"600078"</f>
        <v>600078</v>
      </c>
      <c r="B66" t="s">
        <v>66</v>
      </c>
    </row>
    <row r="67" spans="1:2">
      <c r="A67" t="str">
        <f>"600079"</f>
        <v>600079</v>
      </c>
      <c r="B67" t="s">
        <v>67</v>
      </c>
    </row>
    <row r="68" spans="1:2">
      <c r="A68" t="str">
        <f>"600080"</f>
        <v>600080</v>
      </c>
      <c r="B68" t="s">
        <v>68</v>
      </c>
    </row>
    <row r="69" spans="1:2">
      <c r="A69" t="str">
        <f>"600081"</f>
        <v>600081</v>
      </c>
      <c r="B69" t="s">
        <v>69</v>
      </c>
    </row>
    <row r="70" spans="1:2">
      <c r="A70" t="str">
        <f>"600082"</f>
        <v>600082</v>
      </c>
      <c r="B70" t="s">
        <v>70</v>
      </c>
    </row>
    <row r="71" spans="1:2">
      <c r="A71" t="str">
        <f>"600083"</f>
        <v>600083</v>
      </c>
      <c r="B71" t="s">
        <v>71</v>
      </c>
    </row>
    <row r="72" spans="1:2">
      <c r="A72" t="str">
        <f>"600084"</f>
        <v>600084</v>
      </c>
      <c r="B72" t="s">
        <v>72</v>
      </c>
    </row>
    <row r="73" spans="1:2">
      <c r="A73" t="str">
        <f>"600085"</f>
        <v>600085</v>
      </c>
      <c r="B73" t="s">
        <v>73</v>
      </c>
    </row>
    <row r="74" spans="1:2">
      <c r="A74" t="str">
        <f>"600086"</f>
        <v>600086</v>
      </c>
      <c r="B74" t="s">
        <v>74</v>
      </c>
    </row>
    <row r="75" spans="1:2">
      <c r="A75" t="str">
        <f>"600087"</f>
        <v>600087</v>
      </c>
      <c r="B75" t="s">
        <v>75</v>
      </c>
    </row>
    <row r="76" spans="1:2">
      <c r="A76" t="str">
        <f>"600088"</f>
        <v>600088</v>
      </c>
      <c r="B76" t="s">
        <v>76</v>
      </c>
    </row>
    <row r="77" spans="1:2">
      <c r="A77" t="str">
        <f>"600089"</f>
        <v>600089</v>
      </c>
      <c r="B77" t="s">
        <v>77</v>
      </c>
    </row>
    <row r="78" spans="1:2">
      <c r="A78" t="str">
        <f>"600090"</f>
        <v>600090</v>
      </c>
      <c r="B78" t="s">
        <v>78</v>
      </c>
    </row>
    <row r="79" spans="1:2">
      <c r="A79" t="str">
        <f>"600091"</f>
        <v>600091</v>
      </c>
      <c r="B79" t="s">
        <v>79</v>
      </c>
    </row>
    <row r="80" spans="1:2">
      <c r="A80" t="str">
        <f>"600092"</f>
        <v>600092</v>
      </c>
      <c r="B80" t="s">
        <v>80</v>
      </c>
    </row>
    <row r="81" spans="1:2">
      <c r="A81" t="str">
        <f>"600093"</f>
        <v>600093</v>
      </c>
      <c r="B81" t="s">
        <v>81</v>
      </c>
    </row>
    <row r="82" spans="1:2">
      <c r="A82" t="str">
        <f>"600094"</f>
        <v>600094</v>
      </c>
      <c r="B82" t="s">
        <v>82</v>
      </c>
    </row>
    <row r="83" spans="1:2">
      <c r="A83" t="str">
        <f>"600095"</f>
        <v>600095</v>
      </c>
      <c r="B83" t="s">
        <v>83</v>
      </c>
    </row>
    <row r="84" spans="1:2">
      <c r="A84" t="str">
        <f>"600096"</f>
        <v>600096</v>
      </c>
      <c r="B84" t="s">
        <v>84</v>
      </c>
    </row>
    <row r="85" spans="1:2">
      <c r="A85" t="str">
        <f>"600097"</f>
        <v>600097</v>
      </c>
      <c r="B85" t="s">
        <v>85</v>
      </c>
    </row>
    <row r="86" spans="1:2">
      <c r="A86" t="str">
        <f>"600098"</f>
        <v>600098</v>
      </c>
      <c r="B86" t="s">
        <v>86</v>
      </c>
    </row>
    <row r="87" spans="1:2">
      <c r="A87" t="str">
        <f>"600099"</f>
        <v>600099</v>
      </c>
      <c r="B87" t="s">
        <v>87</v>
      </c>
    </row>
    <row r="88" spans="1:2">
      <c r="A88" t="str">
        <f>"600100"</f>
        <v>600100</v>
      </c>
      <c r="B88" t="s">
        <v>88</v>
      </c>
    </row>
    <row r="89" spans="1:2">
      <c r="A89" t="str">
        <f>"600101"</f>
        <v>600101</v>
      </c>
      <c r="B89" t="s">
        <v>89</v>
      </c>
    </row>
    <row r="90" spans="1:2">
      <c r="A90" t="str">
        <f>"600102"</f>
        <v>600102</v>
      </c>
      <c r="B90" t="s">
        <v>90</v>
      </c>
    </row>
    <row r="91" spans="1:2">
      <c r="A91" t="str">
        <f>"600103"</f>
        <v>600103</v>
      </c>
      <c r="B91" t="s">
        <v>91</v>
      </c>
    </row>
    <row r="92" spans="1:2">
      <c r="A92" t="str">
        <f>"600104"</f>
        <v>600104</v>
      </c>
      <c r="B92" t="s">
        <v>92</v>
      </c>
    </row>
    <row r="93" spans="1:2">
      <c r="A93" t="str">
        <f>"600105"</f>
        <v>600105</v>
      </c>
      <c r="B93" t="s">
        <v>93</v>
      </c>
    </row>
    <row r="94" spans="1:2">
      <c r="A94" t="str">
        <f>"600106"</f>
        <v>600106</v>
      </c>
      <c r="B94" t="s">
        <v>94</v>
      </c>
    </row>
    <row r="95" spans="1:2">
      <c r="A95" t="str">
        <f>"600107"</f>
        <v>600107</v>
      </c>
      <c r="B95" t="s">
        <v>95</v>
      </c>
    </row>
    <row r="96" spans="1:2">
      <c r="A96" t="str">
        <f>"600108"</f>
        <v>600108</v>
      </c>
      <c r="B96" t="s">
        <v>96</v>
      </c>
    </row>
    <row r="97" spans="1:2">
      <c r="A97" t="str">
        <f>"600109"</f>
        <v>600109</v>
      </c>
      <c r="B97" t="s">
        <v>97</v>
      </c>
    </row>
    <row r="98" spans="1:2">
      <c r="A98" t="str">
        <f>"600110"</f>
        <v>600110</v>
      </c>
      <c r="B98" t="s">
        <v>98</v>
      </c>
    </row>
    <row r="99" spans="1:2">
      <c r="A99" t="str">
        <f>"600111"</f>
        <v>600111</v>
      </c>
      <c r="B99" t="s">
        <v>99</v>
      </c>
    </row>
    <row r="100" spans="1:2">
      <c r="A100" t="str">
        <f>"600112"</f>
        <v>600112</v>
      </c>
      <c r="B100" t="s">
        <v>100</v>
      </c>
    </row>
    <row r="101" spans="1:2">
      <c r="A101" t="str">
        <f>"600113"</f>
        <v>600113</v>
      </c>
      <c r="B101" t="s">
        <v>101</v>
      </c>
    </row>
    <row r="102" spans="1:2">
      <c r="A102" t="str">
        <f>"600114"</f>
        <v>600114</v>
      </c>
      <c r="B102" t="s">
        <v>102</v>
      </c>
    </row>
    <row r="103" spans="1:2">
      <c r="A103" t="str">
        <f>"600115"</f>
        <v>600115</v>
      </c>
      <c r="B103" t="s">
        <v>103</v>
      </c>
    </row>
    <row r="104" spans="1:2">
      <c r="A104" t="str">
        <f>"600116"</f>
        <v>600116</v>
      </c>
      <c r="B104" t="s">
        <v>104</v>
      </c>
    </row>
    <row r="105" spans="1:2">
      <c r="A105" t="str">
        <f>"600117"</f>
        <v>600117</v>
      </c>
      <c r="B105" t="s">
        <v>105</v>
      </c>
    </row>
    <row r="106" spans="1:2">
      <c r="A106" t="str">
        <f>"600118"</f>
        <v>600118</v>
      </c>
      <c r="B106" t="s">
        <v>106</v>
      </c>
    </row>
    <row r="107" spans="1:2">
      <c r="A107" t="str">
        <f>"600119"</f>
        <v>600119</v>
      </c>
      <c r="B107" t="s">
        <v>107</v>
      </c>
    </row>
    <row r="108" spans="1:2">
      <c r="A108" t="str">
        <f>"600120"</f>
        <v>600120</v>
      </c>
      <c r="B108" t="s">
        <v>108</v>
      </c>
    </row>
    <row r="109" spans="1:2">
      <c r="A109" t="str">
        <f>"600121"</f>
        <v>600121</v>
      </c>
      <c r="B109" t="s">
        <v>109</v>
      </c>
    </row>
    <row r="110" spans="1:2">
      <c r="A110" t="str">
        <f>"600122"</f>
        <v>600122</v>
      </c>
      <c r="B110" t="s">
        <v>110</v>
      </c>
    </row>
    <row r="111" spans="1:2">
      <c r="A111" t="str">
        <f>"600123"</f>
        <v>600123</v>
      </c>
      <c r="B111" t="s">
        <v>111</v>
      </c>
    </row>
    <row r="112" spans="1:2">
      <c r="A112" t="str">
        <f>"600125"</f>
        <v>600125</v>
      </c>
      <c r="B112" t="s">
        <v>112</v>
      </c>
    </row>
    <row r="113" spans="1:2">
      <c r="A113" t="str">
        <f>"600126"</f>
        <v>600126</v>
      </c>
      <c r="B113" t="s">
        <v>113</v>
      </c>
    </row>
    <row r="114" spans="1:2">
      <c r="A114" t="str">
        <f>"600127"</f>
        <v>600127</v>
      </c>
      <c r="B114" t="s">
        <v>114</v>
      </c>
    </row>
    <row r="115" spans="1:2">
      <c r="A115" t="str">
        <f>"600128"</f>
        <v>600128</v>
      </c>
      <c r="B115" t="s">
        <v>115</v>
      </c>
    </row>
    <row r="116" spans="1:2">
      <c r="A116" t="str">
        <f>"600129"</f>
        <v>600129</v>
      </c>
      <c r="B116" t="s">
        <v>116</v>
      </c>
    </row>
    <row r="117" spans="1:2">
      <c r="A117" t="str">
        <f>"600130"</f>
        <v>600130</v>
      </c>
      <c r="B117" t="s">
        <v>117</v>
      </c>
    </row>
    <row r="118" spans="1:2">
      <c r="A118" t="str">
        <f>"600131"</f>
        <v>600131</v>
      </c>
      <c r="B118" t="s">
        <v>118</v>
      </c>
    </row>
    <row r="119" spans="1:2">
      <c r="A119" t="str">
        <f>"600132"</f>
        <v>600132</v>
      </c>
      <c r="B119" t="s">
        <v>119</v>
      </c>
    </row>
    <row r="120" spans="1:2">
      <c r="A120" t="str">
        <f>"600133"</f>
        <v>600133</v>
      </c>
      <c r="B120" t="s">
        <v>120</v>
      </c>
    </row>
    <row r="121" spans="1:2">
      <c r="A121" t="str">
        <f>"600135"</f>
        <v>600135</v>
      </c>
      <c r="B121" t="s">
        <v>121</v>
      </c>
    </row>
    <row r="122" spans="1:2">
      <c r="A122" t="str">
        <f>"600136"</f>
        <v>600136</v>
      </c>
      <c r="B122" t="s">
        <v>122</v>
      </c>
    </row>
    <row r="123" spans="1:2">
      <c r="A123" t="str">
        <f>"600137"</f>
        <v>600137</v>
      </c>
      <c r="B123" t="s">
        <v>123</v>
      </c>
    </row>
    <row r="124" spans="1:2">
      <c r="A124" t="str">
        <f>"600138"</f>
        <v>600138</v>
      </c>
      <c r="B124" t="s">
        <v>124</v>
      </c>
    </row>
    <row r="125" spans="1:2">
      <c r="A125" t="str">
        <f>"600139"</f>
        <v>600139</v>
      </c>
      <c r="B125" t="s">
        <v>125</v>
      </c>
    </row>
    <row r="126" spans="1:2">
      <c r="A126" t="str">
        <f>"600141"</f>
        <v>600141</v>
      </c>
      <c r="B126" t="s">
        <v>126</v>
      </c>
    </row>
    <row r="127" spans="1:2">
      <c r="A127" t="str">
        <f>"600143"</f>
        <v>600143</v>
      </c>
      <c r="B127" t="s">
        <v>127</v>
      </c>
    </row>
    <row r="128" spans="1:2">
      <c r="A128" t="str">
        <f>"600145"</f>
        <v>600145</v>
      </c>
      <c r="B128" t="s">
        <v>128</v>
      </c>
    </row>
    <row r="129" spans="1:2">
      <c r="A129" t="str">
        <f>"600146"</f>
        <v>600146</v>
      </c>
      <c r="B129" t="s">
        <v>129</v>
      </c>
    </row>
    <row r="130" spans="1:2">
      <c r="A130" t="str">
        <f>"600148"</f>
        <v>600148</v>
      </c>
      <c r="B130" t="s">
        <v>130</v>
      </c>
    </row>
    <row r="131" spans="1:2">
      <c r="A131" t="str">
        <f>"600149"</f>
        <v>600149</v>
      </c>
      <c r="B131" t="s">
        <v>131</v>
      </c>
    </row>
    <row r="132" spans="1:2">
      <c r="A132" t="str">
        <f>"600150"</f>
        <v>600150</v>
      </c>
      <c r="B132" t="s">
        <v>132</v>
      </c>
    </row>
    <row r="133" spans="1:2">
      <c r="A133" t="str">
        <f>"600151"</f>
        <v>600151</v>
      </c>
      <c r="B133" t="s">
        <v>133</v>
      </c>
    </row>
    <row r="134" spans="1:2">
      <c r="A134" t="str">
        <f>"600152"</f>
        <v>600152</v>
      </c>
      <c r="B134" t="s">
        <v>134</v>
      </c>
    </row>
    <row r="135" spans="1:2">
      <c r="A135" t="str">
        <f>"600153"</f>
        <v>600153</v>
      </c>
      <c r="B135" t="s">
        <v>135</v>
      </c>
    </row>
    <row r="136" spans="1:2">
      <c r="A136" t="str">
        <f>"600155"</f>
        <v>600155</v>
      </c>
      <c r="B136" t="s">
        <v>136</v>
      </c>
    </row>
    <row r="137" spans="1:2">
      <c r="A137" t="str">
        <f>"600156"</f>
        <v>600156</v>
      </c>
      <c r="B137" t="s">
        <v>137</v>
      </c>
    </row>
    <row r="138" spans="1:2">
      <c r="A138" t="str">
        <f>"600157"</f>
        <v>600157</v>
      </c>
      <c r="B138" t="s">
        <v>138</v>
      </c>
    </row>
    <row r="139" spans="1:2">
      <c r="A139" t="str">
        <f>"600158"</f>
        <v>600158</v>
      </c>
      <c r="B139" t="s">
        <v>139</v>
      </c>
    </row>
    <row r="140" spans="1:2">
      <c r="A140" t="str">
        <f>"600159"</f>
        <v>600159</v>
      </c>
      <c r="B140" t="s">
        <v>140</v>
      </c>
    </row>
    <row r="141" spans="1:2">
      <c r="A141" t="str">
        <f>"600160"</f>
        <v>600160</v>
      </c>
      <c r="B141" t="s">
        <v>141</v>
      </c>
    </row>
    <row r="142" spans="1:2">
      <c r="A142" t="str">
        <f>"600161"</f>
        <v>600161</v>
      </c>
      <c r="B142" t="s">
        <v>142</v>
      </c>
    </row>
    <row r="143" spans="1:2">
      <c r="A143" t="str">
        <f>"600162"</f>
        <v>600162</v>
      </c>
      <c r="B143" t="s">
        <v>143</v>
      </c>
    </row>
    <row r="144" spans="1:2">
      <c r="A144" t="str">
        <f>"600163"</f>
        <v>600163</v>
      </c>
      <c r="B144" t="s">
        <v>144</v>
      </c>
    </row>
    <row r="145" spans="1:2">
      <c r="A145" t="str">
        <f>"600165"</f>
        <v>600165</v>
      </c>
      <c r="B145" t="s">
        <v>145</v>
      </c>
    </row>
    <row r="146" spans="1:2">
      <c r="A146" t="str">
        <f>"600166"</f>
        <v>600166</v>
      </c>
      <c r="B146" t="s">
        <v>146</v>
      </c>
    </row>
    <row r="147" spans="1:2">
      <c r="A147" t="str">
        <f>"600167"</f>
        <v>600167</v>
      </c>
      <c r="B147" t="s">
        <v>147</v>
      </c>
    </row>
    <row r="148" spans="1:2">
      <c r="A148" t="str">
        <f>"600168"</f>
        <v>600168</v>
      </c>
      <c r="B148" t="s">
        <v>148</v>
      </c>
    </row>
    <row r="149" spans="1:2">
      <c r="A149" t="str">
        <f>"600169"</f>
        <v>600169</v>
      </c>
      <c r="B149" t="s">
        <v>149</v>
      </c>
    </row>
    <row r="150" spans="1:2">
      <c r="A150" t="str">
        <f>"600170"</f>
        <v>600170</v>
      </c>
      <c r="B150" t="s">
        <v>150</v>
      </c>
    </row>
    <row r="151" spans="1:2">
      <c r="A151" t="str">
        <f>"600171"</f>
        <v>600171</v>
      </c>
      <c r="B151" t="s">
        <v>151</v>
      </c>
    </row>
    <row r="152" spans="1:2">
      <c r="A152" t="str">
        <f>"600172"</f>
        <v>600172</v>
      </c>
      <c r="B152" t="s">
        <v>152</v>
      </c>
    </row>
    <row r="153" spans="1:2">
      <c r="A153" t="str">
        <f>"600173"</f>
        <v>600173</v>
      </c>
      <c r="B153" t="s">
        <v>153</v>
      </c>
    </row>
    <row r="154" spans="1:2">
      <c r="A154" t="str">
        <f>"600175"</f>
        <v>600175</v>
      </c>
      <c r="B154" t="s">
        <v>154</v>
      </c>
    </row>
    <row r="155" spans="1:2">
      <c r="A155" t="str">
        <f>"600176"</f>
        <v>600176</v>
      </c>
      <c r="B155" t="s">
        <v>155</v>
      </c>
    </row>
    <row r="156" spans="1:2">
      <c r="A156" t="str">
        <f>"600177"</f>
        <v>600177</v>
      </c>
      <c r="B156" t="s">
        <v>156</v>
      </c>
    </row>
    <row r="157" spans="1:2">
      <c r="A157" t="str">
        <f>"600178"</f>
        <v>600178</v>
      </c>
      <c r="B157" t="s">
        <v>157</v>
      </c>
    </row>
    <row r="158" spans="1:2">
      <c r="A158" t="str">
        <f>"600179"</f>
        <v>600179</v>
      </c>
      <c r="B158" t="s">
        <v>158</v>
      </c>
    </row>
    <row r="159" spans="1:2">
      <c r="A159" t="str">
        <f>"600180"</f>
        <v>600180</v>
      </c>
      <c r="B159" t="s">
        <v>159</v>
      </c>
    </row>
    <row r="160" spans="1:2">
      <c r="A160" t="str">
        <f>"600181"</f>
        <v>600181</v>
      </c>
      <c r="B160" t="s">
        <v>160</v>
      </c>
    </row>
    <row r="161" spans="1:2">
      <c r="A161" t="str">
        <f>"600182"</f>
        <v>600182</v>
      </c>
      <c r="B161" t="s">
        <v>161</v>
      </c>
    </row>
    <row r="162" spans="1:2">
      <c r="A162" t="str">
        <f>"600183"</f>
        <v>600183</v>
      </c>
      <c r="B162" t="s">
        <v>162</v>
      </c>
    </row>
    <row r="163" spans="1:2">
      <c r="A163" t="str">
        <f>"600184"</f>
        <v>600184</v>
      </c>
      <c r="B163" t="s">
        <v>163</v>
      </c>
    </row>
    <row r="164" spans="1:2">
      <c r="A164" t="str">
        <f>"600185"</f>
        <v>600185</v>
      </c>
      <c r="B164" t="s">
        <v>164</v>
      </c>
    </row>
    <row r="165" spans="1:2">
      <c r="A165" t="str">
        <f>"600186"</f>
        <v>600186</v>
      </c>
      <c r="B165" t="s">
        <v>165</v>
      </c>
    </row>
    <row r="166" spans="1:2">
      <c r="A166" t="str">
        <f>"600187"</f>
        <v>600187</v>
      </c>
      <c r="B166" t="s">
        <v>166</v>
      </c>
    </row>
    <row r="167" spans="1:2">
      <c r="A167" t="str">
        <f>"600188"</f>
        <v>600188</v>
      </c>
      <c r="B167" t="s">
        <v>167</v>
      </c>
    </row>
    <row r="168" spans="1:2">
      <c r="A168" t="str">
        <f>"600189"</f>
        <v>600189</v>
      </c>
      <c r="B168" t="s">
        <v>168</v>
      </c>
    </row>
    <row r="169" spans="1:2">
      <c r="A169" t="str">
        <f>"600190"</f>
        <v>600190</v>
      </c>
      <c r="B169" t="s">
        <v>169</v>
      </c>
    </row>
    <row r="170" spans="1:2">
      <c r="A170" t="str">
        <f>"600191"</f>
        <v>600191</v>
      </c>
      <c r="B170" t="s">
        <v>170</v>
      </c>
    </row>
    <row r="171" spans="1:2">
      <c r="A171" t="str">
        <f>"600192"</f>
        <v>600192</v>
      </c>
      <c r="B171" t="s">
        <v>171</v>
      </c>
    </row>
    <row r="172" spans="1:2">
      <c r="A172" t="str">
        <f>"600193"</f>
        <v>600193</v>
      </c>
      <c r="B172" t="s">
        <v>172</v>
      </c>
    </row>
    <row r="173" spans="1:2">
      <c r="A173" t="str">
        <f>"600195"</f>
        <v>600195</v>
      </c>
      <c r="B173" t="s">
        <v>173</v>
      </c>
    </row>
    <row r="174" spans="1:2">
      <c r="A174" t="str">
        <f>"600196"</f>
        <v>600196</v>
      </c>
      <c r="B174" t="s">
        <v>174</v>
      </c>
    </row>
    <row r="175" spans="1:2">
      <c r="A175" t="str">
        <f>"600197"</f>
        <v>600197</v>
      </c>
      <c r="B175" t="s">
        <v>175</v>
      </c>
    </row>
    <row r="176" spans="1:2">
      <c r="A176" t="str">
        <f>"600198"</f>
        <v>600198</v>
      </c>
      <c r="B176" t="s">
        <v>176</v>
      </c>
    </row>
    <row r="177" spans="1:2">
      <c r="A177" t="str">
        <f>"600199"</f>
        <v>600199</v>
      </c>
      <c r="B177" t="s">
        <v>177</v>
      </c>
    </row>
    <row r="178" spans="1:2">
      <c r="A178" t="str">
        <f>"600200"</f>
        <v>600200</v>
      </c>
      <c r="B178" t="s">
        <v>178</v>
      </c>
    </row>
    <row r="179" spans="1:2">
      <c r="A179" t="str">
        <f>"600201"</f>
        <v>600201</v>
      </c>
      <c r="B179" t="s">
        <v>179</v>
      </c>
    </row>
    <row r="180" spans="1:2">
      <c r="A180" t="str">
        <f>"600202"</f>
        <v>600202</v>
      </c>
      <c r="B180" t="s">
        <v>180</v>
      </c>
    </row>
    <row r="181" spans="1:2">
      <c r="A181" t="str">
        <f>"600203"</f>
        <v>600203</v>
      </c>
      <c r="B181" t="s">
        <v>181</v>
      </c>
    </row>
    <row r="182" spans="1:2">
      <c r="A182" t="str">
        <f>"600205"</f>
        <v>600205</v>
      </c>
      <c r="B182" t="s">
        <v>182</v>
      </c>
    </row>
    <row r="183" spans="1:2">
      <c r="A183" t="str">
        <f>"600206"</f>
        <v>600206</v>
      </c>
      <c r="B183" t="s">
        <v>183</v>
      </c>
    </row>
    <row r="184" spans="1:2">
      <c r="A184" t="str">
        <f>"600207"</f>
        <v>600207</v>
      </c>
      <c r="B184" t="s">
        <v>184</v>
      </c>
    </row>
    <row r="185" spans="1:2">
      <c r="A185" t="str">
        <f>"600208"</f>
        <v>600208</v>
      </c>
      <c r="B185" t="s">
        <v>185</v>
      </c>
    </row>
    <row r="186" spans="1:2">
      <c r="A186" t="str">
        <f>"600209"</f>
        <v>600209</v>
      </c>
      <c r="B186" t="s">
        <v>186</v>
      </c>
    </row>
    <row r="187" spans="1:2">
      <c r="A187" t="str">
        <f>"600210"</f>
        <v>600210</v>
      </c>
      <c r="B187" t="s">
        <v>187</v>
      </c>
    </row>
    <row r="188" spans="1:2">
      <c r="A188" t="str">
        <f>"600211"</f>
        <v>600211</v>
      </c>
      <c r="B188" t="s">
        <v>188</v>
      </c>
    </row>
    <row r="189" spans="1:2">
      <c r="A189" t="str">
        <f>"600212"</f>
        <v>600212</v>
      </c>
      <c r="B189" t="s">
        <v>189</v>
      </c>
    </row>
    <row r="190" spans="1:2">
      <c r="A190" t="str">
        <f>"600213"</f>
        <v>600213</v>
      </c>
      <c r="B190" t="s">
        <v>190</v>
      </c>
    </row>
    <row r="191" spans="1:2">
      <c r="A191" t="str">
        <f>"600215"</f>
        <v>600215</v>
      </c>
      <c r="B191" t="s">
        <v>191</v>
      </c>
    </row>
    <row r="192" spans="1:2">
      <c r="A192" t="str">
        <f>"600216"</f>
        <v>600216</v>
      </c>
      <c r="B192" t="s">
        <v>192</v>
      </c>
    </row>
    <row r="193" spans="1:2">
      <c r="A193" t="str">
        <f>"600217"</f>
        <v>600217</v>
      </c>
      <c r="B193" t="s">
        <v>193</v>
      </c>
    </row>
    <row r="194" spans="1:2">
      <c r="A194" t="str">
        <f>"600218"</f>
        <v>600218</v>
      </c>
      <c r="B194" t="s">
        <v>194</v>
      </c>
    </row>
    <row r="195" spans="1:2">
      <c r="A195" t="str">
        <f>"600219"</f>
        <v>600219</v>
      </c>
      <c r="B195" t="s">
        <v>195</v>
      </c>
    </row>
    <row r="196" spans="1:2">
      <c r="A196" t="str">
        <f>"600220"</f>
        <v>600220</v>
      </c>
      <c r="B196" t="s">
        <v>196</v>
      </c>
    </row>
    <row r="197" spans="1:2">
      <c r="A197" t="str">
        <f>"600221"</f>
        <v>600221</v>
      </c>
      <c r="B197" t="s">
        <v>197</v>
      </c>
    </row>
    <row r="198" spans="1:2">
      <c r="A198" t="str">
        <f>"600222"</f>
        <v>600222</v>
      </c>
      <c r="B198" t="s">
        <v>198</v>
      </c>
    </row>
    <row r="199" spans="1:2">
      <c r="A199" t="str">
        <f>"600223"</f>
        <v>600223</v>
      </c>
      <c r="B199" t="s">
        <v>199</v>
      </c>
    </row>
    <row r="200" spans="1:2">
      <c r="A200" t="str">
        <f>"600225"</f>
        <v>600225</v>
      </c>
      <c r="B200" t="s">
        <v>200</v>
      </c>
    </row>
    <row r="201" spans="1:2">
      <c r="A201" t="str">
        <f>"600226"</f>
        <v>600226</v>
      </c>
      <c r="B201" t="s">
        <v>201</v>
      </c>
    </row>
    <row r="202" spans="1:2">
      <c r="A202" t="str">
        <f>"600227"</f>
        <v>600227</v>
      </c>
      <c r="B202" t="s">
        <v>202</v>
      </c>
    </row>
    <row r="203" spans="1:2">
      <c r="A203" t="str">
        <f>"600228"</f>
        <v>600228</v>
      </c>
      <c r="B203" t="s">
        <v>203</v>
      </c>
    </row>
    <row r="204" spans="1:2">
      <c r="A204" t="str">
        <f>"600229"</f>
        <v>600229</v>
      </c>
      <c r="B204" t="s">
        <v>204</v>
      </c>
    </row>
    <row r="205" spans="1:2">
      <c r="A205" t="str">
        <f>"600230"</f>
        <v>600230</v>
      </c>
      <c r="B205" t="s">
        <v>205</v>
      </c>
    </row>
    <row r="206" spans="1:2">
      <c r="A206" t="str">
        <f>"600231"</f>
        <v>600231</v>
      </c>
      <c r="B206" t="s">
        <v>206</v>
      </c>
    </row>
    <row r="207" spans="1:2">
      <c r="A207" t="str">
        <f>"600232"</f>
        <v>600232</v>
      </c>
      <c r="B207" t="s">
        <v>207</v>
      </c>
    </row>
    <row r="208" spans="1:2">
      <c r="A208" t="str">
        <f>"600233"</f>
        <v>600233</v>
      </c>
      <c r="B208" t="s">
        <v>208</v>
      </c>
    </row>
    <row r="209" spans="1:2">
      <c r="A209" t="str">
        <f>"600234"</f>
        <v>600234</v>
      </c>
      <c r="B209" t="s">
        <v>209</v>
      </c>
    </row>
    <row r="210" spans="1:2">
      <c r="A210" t="str">
        <f>"600235"</f>
        <v>600235</v>
      </c>
      <c r="B210" t="s">
        <v>210</v>
      </c>
    </row>
    <row r="211" spans="1:2">
      <c r="A211" t="str">
        <f>"600236"</f>
        <v>600236</v>
      </c>
      <c r="B211" t="s">
        <v>211</v>
      </c>
    </row>
    <row r="212" spans="1:2">
      <c r="A212" t="str">
        <f>"600237"</f>
        <v>600237</v>
      </c>
      <c r="B212" t="s">
        <v>212</v>
      </c>
    </row>
    <row r="213" spans="1:2">
      <c r="A213" t="str">
        <f>"600238"</f>
        <v>600238</v>
      </c>
      <c r="B213" t="s">
        <v>213</v>
      </c>
    </row>
    <row r="214" spans="1:2">
      <c r="A214" t="str">
        <f>"600239"</f>
        <v>600239</v>
      </c>
      <c r="B214" t="s">
        <v>214</v>
      </c>
    </row>
    <row r="215" spans="1:2">
      <c r="A215" t="str">
        <f>"600240"</f>
        <v>600240</v>
      </c>
      <c r="B215" t="s">
        <v>215</v>
      </c>
    </row>
    <row r="216" spans="1:2">
      <c r="A216" t="str">
        <f>"600241"</f>
        <v>600241</v>
      </c>
      <c r="B216" t="s">
        <v>216</v>
      </c>
    </row>
    <row r="217" spans="1:2">
      <c r="A217" t="str">
        <f>"600242"</f>
        <v>600242</v>
      </c>
      <c r="B217" t="s">
        <v>217</v>
      </c>
    </row>
    <row r="218" spans="1:2">
      <c r="A218" t="str">
        <f>"600243"</f>
        <v>600243</v>
      </c>
      <c r="B218" t="s">
        <v>218</v>
      </c>
    </row>
    <row r="219" spans="1:2">
      <c r="A219" t="str">
        <f>"600246"</f>
        <v>600246</v>
      </c>
      <c r="B219" t="s">
        <v>219</v>
      </c>
    </row>
    <row r="220" spans="1:2">
      <c r="A220" t="str">
        <f>"600247"</f>
        <v>600247</v>
      </c>
      <c r="B220" t="s">
        <v>220</v>
      </c>
    </row>
    <row r="221" spans="1:2">
      <c r="A221" t="str">
        <f>"600248"</f>
        <v>600248</v>
      </c>
      <c r="B221" t="s">
        <v>221</v>
      </c>
    </row>
    <row r="222" spans="1:2">
      <c r="A222" t="str">
        <f>"600249"</f>
        <v>600249</v>
      </c>
      <c r="B222" t="s">
        <v>222</v>
      </c>
    </row>
    <row r="223" spans="1:2">
      <c r="A223" t="str">
        <f>"600250"</f>
        <v>600250</v>
      </c>
      <c r="B223" t="s">
        <v>223</v>
      </c>
    </row>
    <row r="224" spans="1:2">
      <c r="A224" t="str">
        <f>"600251"</f>
        <v>600251</v>
      </c>
      <c r="B224" t="s">
        <v>224</v>
      </c>
    </row>
    <row r="225" spans="1:2">
      <c r="A225" t="str">
        <f>"600252"</f>
        <v>600252</v>
      </c>
      <c r="B225" t="s">
        <v>225</v>
      </c>
    </row>
    <row r="226" spans="1:2">
      <c r="A226" t="str">
        <f>"600253"</f>
        <v>600253</v>
      </c>
      <c r="B226" t="s">
        <v>226</v>
      </c>
    </row>
    <row r="227" spans="1:2">
      <c r="A227" t="str">
        <f>"600255"</f>
        <v>600255</v>
      </c>
      <c r="B227" t="s">
        <v>227</v>
      </c>
    </row>
    <row r="228" spans="1:2">
      <c r="A228" t="str">
        <f>"600256"</f>
        <v>600256</v>
      </c>
      <c r="B228" t="s">
        <v>228</v>
      </c>
    </row>
    <row r="229" spans="1:2">
      <c r="A229" t="str">
        <f>"600257"</f>
        <v>600257</v>
      </c>
      <c r="B229" t="s">
        <v>229</v>
      </c>
    </row>
    <row r="230" spans="1:2">
      <c r="A230" t="str">
        <f>"600258"</f>
        <v>600258</v>
      </c>
      <c r="B230" t="s">
        <v>230</v>
      </c>
    </row>
    <row r="231" spans="1:2">
      <c r="A231" t="str">
        <f>"600259"</f>
        <v>600259</v>
      </c>
      <c r="B231" t="s">
        <v>231</v>
      </c>
    </row>
    <row r="232" spans="1:2">
      <c r="A232" t="str">
        <f>"600260"</f>
        <v>600260</v>
      </c>
      <c r="B232" t="s">
        <v>232</v>
      </c>
    </row>
    <row r="233" spans="1:2">
      <c r="A233" t="str">
        <f>"600261"</f>
        <v>600261</v>
      </c>
      <c r="B233" t="s">
        <v>233</v>
      </c>
    </row>
    <row r="234" spans="1:2">
      <c r="A234" t="str">
        <f>"600262"</f>
        <v>600262</v>
      </c>
      <c r="B234" t="s">
        <v>234</v>
      </c>
    </row>
    <row r="235" spans="1:2">
      <c r="A235" t="str">
        <f>"600263"</f>
        <v>600263</v>
      </c>
      <c r="B235" t="s">
        <v>235</v>
      </c>
    </row>
    <row r="236" spans="1:2">
      <c r="A236" t="str">
        <f>"600265"</f>
        <v>600265</v>
      </c>
      <c r="B236" t="s">
        <v>236</v>
      </c>
    </row>
    <row r="237" spans="1:2">
      <c r="A237" t="str">
        <f>"600266"</f>
        <v>600266</v>
      </c>
      <c r="B237" t="s">
        <v>237</v>
      </c>
    </row>
    <row r="238" spans="1:2">
      <c r="A238" t="str">
        <f>"600267"</f>
        <v>600267</v>
      </c>
      <c r="B238" t="s">
        <v>238</v>
      </c>
    </row>
    <row r="239" spans="1:2">
      <c r="A239" t="str">
        <f>"600268"</f>
        <v>600268</v>
      </c>
      <c r="B239" t="s">
        <v>239</v>
      </c>
    </row>
    <row r="240" spans="1:2">
      <c r="A240" t="str">
        <f>"600269"</f>
        <v>600269</v>
      </c>
      <c r="B240" t="s">
        <v>240</v>
      </c>
    </row>
    <row r="241" spans="1:2">
      <c r="A241" t="str">
        <f>"600270"</f>
        <v>600270</v>
      </c>
      <c r="B241" t="s">
        <v>241</v>
      </c>
    </row>
    <row r="242" spans="1:2">
      <c r="A242" t="str">
        <f>"600271"</f>
        <v>600271</v>
      </c>
      <c r="B242" t="s">
        <v>242</v>
      </c>
    </row>
    <row r="243" spans="1:2">
      <c r="A243" t="str">
        <f>"600272"</f>
        <v>600272</v>
      </c>
      <c r="B243" t="s">
        <v>243</v>
      </c>
    </row>
    <row r="244" spans="1:2">
      <c r="A244" t="str">
        <f>"600273"</f>
        <v>600273</v>
      </c>
      <c r="B244" t="s">
        <v>244</v>
      </c>
    </row>
    <row r="245" spans="1:2">
      <c r="A245" t="str">
        <f>"600275"</f>
        <v>600275</v>
      </c>
      <c r="B245" t="s">
        <v>245</v>
      </c>
    </row>
    <row r="246" spans="1:2">
      <c r="A246" t="str">
        <f>"600276"</f>
        <v>600276</v>
      </c>
      <c r="B246" t="s">
        <v>246</v>
      </c>
    </row>
    <row r="247" spans="1:2">
      <c r="A247" t="str">
        <f>"600277"</f>
        <v>600277</v>
      </c>
      <c r="B247" t="s">
        <v>247</v>
      </c>
    </row>
    <row r="248" spans="1:2">
      <c r="A248" t="str">
        <f>"600278"</f>
        <v>600278</v>
      </c>
      <c r="B248" t="s">
        <v>248</v>
      </c>
    </row>
    <row r="249" spans="1:2">
      <c r="A249" t="str">
        <f>"600279"</f>
        <v>600279</v>
      </c>
      <c r="B249" t="s">
        <v>249</v>
      </c>
    </row>
    <row r="250" spans="1:2">
      <c r="A250" t="str">
        <f>"600280"</f>
        <v>600280</v>
      </c>
      <c r="B250" t="s">
        <v>250</v>
      </c>
    </row>
    <row r="251" spans="1:2">
      <c r="A251" t="str">
        <f>"600281"</f>
        <v>600281</v>
      </c>
      <c r="B251" t="s">
        <v>251</v>
      </c>
    </row>
    <row r="252" spans="1:2">
      <c r="A252" t="str">
        <f>"600282"</f>
        <v>600282</v>
      </c>
      <c r="B252" t="s">
        <v>252</v>
      </c>
    </row>
    <row r="253" spans="1:2">
      <c r="A253" t="str">
        <f>"600283"</f>
        <v>600283</v>
      </c>
      <c r="B253" t="s">
        <v>253</v>
      </c>
    </row>
    <row r="254" spans="1:2">
      <c r="A254" t="str">
        <f>"600284"</f>
        <v>600284</v>
      </c>
      <c r="B254" t="s">
        <v>254</v>
      </c>
    </row>
    <row r="255" spans="1:2">
      <c r="A255" t="str">
        <f>"600285"</f>
        <v>600285</v>
      </c>
      <c r="B255" t="s">
        <v>255</v>
      </c>
    </row>
    <row r="256" spans="1:2">
      <c r="A256" t="str">
        <f>"600286"</f>
        <v>600286</v>
      </c>
      <c r="B256" t="s">
        <v>256</v>
      </c>
    </row>
    <row r="257" spans="1:2">
      <c r="A257" t="str">
        <f>"600287"</f>
        <v>600287</v>
      </c>
      <c r="B257" t="s">
        <v>257</v>
      </c>
    </row>
    <row r="258" spans="1:2">
      <c r="A258" t="str">
        <f>"600288"</f>
        <v>600288</v>
      </c>
      <c r="B258" t="s">
        <v>258</v>
      </c>
    </row>
    <row r="259" spans="1:2">
      <c r="A259" t="str">
        <f>"600289"</f>
        <v>600289</v>
      </c>
      <c r="B259" t="s">
        <v>259</v>
      </c>
    </row>
    <row r="260" spans="1:2">
      <c r="A260" t="str">
        <f>"600290"</f>
        <v>600290</v>
      </c>
      <c r="B260" t="s">
        <v>260</v>
      </c>
    </row>
    <row r="261" spans="1:2">
      <c r="A261" t="str">
        <f>"600291"</f>
        <v>600291</v>
      </c>
      <c r="B261" t="s">
        <v>261</v>
      </c>
    </row>
    <row r="262" spans="1:2">
      <c r="A262" t="str">
        <f>"600292"</f>
        <v>600292</v>
      </c>
      <c r="B262" t="s">
        <v>262</v>
      </c>
    </row>
    <row r="263" spans="1:2">
      <c r="A263" t="str">
        <f>"600293"</f>
        <v>600293</v>
      </c>
      <c r="B263" t="s">
        <v>263</v>
      </c>
    </row>
    <row r="264" spans="1:2">
      <c r="A264" t="str">
        <f>"600295"</f>
        <v>600295</v>
      </c>
      <c r="B264" t="s">
        <v>264</v>
      </c>
    </row>
    <row r="265" spans="1:2">
      <c r="A265" t="str">
        <f>"600296"</f>
        <v>600296</v>
      </c>
      <c r="B265" t="s">
        <v>265</v>
      </c>
    </row>
    <row r="266" spans="1:2">
      <c r="A266" t="str">
        <f>"600297"</f>
        <v>600297</v>
      </c>
      <c r="B266" t="s">
        <v>266</v>
      </c>
    </row>
    <row r="267" spans="1:2">
      <c r="A267" t="str">
        <f>"600298"</f>
        <v>600298</v>
      </c>
      <c r="B267" t="s">
        <v>267</v>
      </c>
    </row>
    <row r="268" spans="1:2">
      <c r="A268" t="str">
        <f>"600299"</f>
        <v>600299</v>
      </c>
      <c r="B268" t="s">
        <v>268</v>
      </c>
    </row>
    <row r="269" spans="1:2">
      <c r="A269" t="str">
        <f>"600300"</f>
        <v>600300</v>
      </c>
      <c r="B269" t="s">
        <v>269</v>
      </c>
    </row>
    <row r="270" spans="1:2">
      <c r="A270" t="str">
        <f>"600301"</f>
        <v>600301</v>
      </c>
      <c r="B270" t="s">
        <v>270</v>
      </c>
    </row>
    <row r="271" spans="1:2">
      <c r="A271" t="str">
        <f>"600302"</f>
        <v>600302</v>
      </c>
      <c r="B271" t="s">
        <v>271</v>
      </c>
    </row>
    <row r="272" spans="1:2">
      <c r="A272" t="str">
        <f>"600303"</f>
        <v>600303</v>
      </c>
      <c r="B272" t="s">
        <v>272</v>
      </c>
    </row>
    <row r="273" spans="1:2">
      <c r="A273" t="str">
        <f>"600305"</f>
        <v>600305</v>
      </c>
      <c r="B273" t="s">
        <v>273</v>
      </c>
    </row>
    <row r="274" spans="1:2">
      <c r="A274" t="str">
        <f>"600306"</f>
        <v>600306</v>
      </c>
      <c r="B274" t="s">
        <v>274</v>
      </c>
    </row>
    <row r="275" spans="1:2">
      <c r="A275" t="str">
        <f>"600307"</f>
        <v>600307</v>
      </c>
      <c r="B275" t="s">
        <v>275</v>
      </c>
    </row>
    <row r="276" spans="1:2">
      <c r="A276" t="str">
        <f>"600308"</f>
        <v>600308</v>
      </c>
      <c r="B276" t="s">
        <v>276</v>
      </c>
    </row>
    <row r="277" spans="1:2">
      <c r="A277" t="str">
        <f>"600309"</f>
        <v>600309</v>
      </c>
      <c r="B277" t="s">
        <v>277</v>
      </c>
    </row>
    <row r="278" spans="1:2">
      <c r="A278" t="str">
        <f>"600310"</f>
        <v>600310</v>
      </c>
      <c r="B278" t="s">
        <v>278</v>
      </c>
    </row>
    <row r="279" spans="1:2">
      <c r="A279" t="str">
        <f>"600311"</f>
        <v>600311</v>
      </c>
      <c r="B279" t="s">
        <v>279</v>
      </c>
    </row>
    <row r="280" spans="1:2">
      <c r="A280" t="str">
        <f>"600312"</f>
        <v>600312</v>
      </c>
      <c r="B280" t="s">
        <v>280</v>
      </c>
    </row>
    <row r="281" spans="1:2">
      <c r="A281" t="str">
        <f>"600313"</f>
        <v>600313</v>
      </c>
      <c r="B281" t="s">
        <v>281</v>
      </c>
    </row>
    <row r="282" spans="1:2">
      <c r="A282" t="str">
        <f>"600315"</f>
        <v>600315</v>
      </c>
      <c r="B282" t="s">
        <v>282</v>
      </c>
    </row>
    <row r="283" spans="1:2">
      <c r="A283" t="str">
        <f>"600316"</f>
        <v>600316</v>
      </c>
      <c r="B283" t="s">
        <v>283</v>
      </c>
    </row>
    <row r="284" spans="1:2">
      <c r="A284" t="str">
        <f>"600317"</f>
        <v>600317</v>
      </c>
      <c r="B284" t="s">
        <v>284</v>
      </c>
    </row>
    <row r="285" spans="1:2">
      <c r="A285" t="str">
        <f>"600318"</f>
        <v>600318</v>
      </c>
      <c r="B285" t="s">
        <v>285</v>
      </c>
    </row>
    <row r="286" spans="1:2">
      <c r="A286" t="str">
        <f>"600319"</f>
        <v>600319</v>
      </c>
      <c r="B286" t="s">
        <v>286</v>
      </c>
    </row>
    <row r="287" spans="1:2">
      <c r="A287" t="str">
        <f>"600320"</f>
        <v>600320</v>
      </c>
      <c r="B287" t="s">
        <v>287</v>
      </c>
    </row>
    <row r="288" spans="1:2">
      <c r="A288" t="str">
        <f>"600321"</f>
        <v>600321</v>
      </c>
      <c r="B288" t="s">
        <v>288</v>
      </c>
    </row>
    <row r="289" spans="1:2">
      <c r="A289" t="str">
        <f>"600322"</f>
        <v>600322</v>
      </c>
      <c r="B289" t="s">
        <v>289</v>
      </c>
    </row>
    <row r="290" spans="1:2">
      <c r="A290" t="str">
        <f>"600323"</f>
        <v>600323</v>
      </c>
      <c r="B290" t="s">
        <v>290</v>
      </c>
    </row>
    <row r="291" spans="1:2">
      <c r="A291" t="str">
        <f>"600325"</f>
        <v>600325</v>
      </c>
      <c r="B291" t="s">
        <v>291</v>
      </c>
    </row>
    <row r="292" spans="1:2">
      <c r="A292" t="str">
        <f>"600326"</f>
        <v>600326</v>
      </c>
      <c r="B292" t="s">
        <v>292</v>
      </c>
    </row>
    <row r="293" spans="1:2">
      <c r="A293" t="str">
        <f>"600327"</f>
        <v>600327</v>
      </c>
      <c r="B293" t="s">
        <v>293</v>
      </c>
    </row>
    <row r="294" spans="1:2">
      <c r="A294" t="str">
        <f>"600328"</f>
        <v>600328</v>
      </c>
      <c r="B294" t="s">
        <v>294</v>
      </c>
    </row>
    <row r="295" spans="1:2">
      <c r="A295" t="str">
        <f>"600329"</f>
        <v>600329</v>
      </c>
      <c r="B295" t="s">
        <v>295</v>
      </c>
    </row>
    <row r="296" spans="1:2">
      <c r="A296" t="str">
        <f>"600330"</f>
        <v>600330</v>
      </c>
      <c r="B296" t="s">
        <v>296</v>
      </c>
    </row>
    <row r="297" spans="1:2">
      <c r="A297" t="str">
        <f>"600331"</f>
        <v>600331</v>
      </c>
      <c r="B297" t="s">
        <v>297</v>
      </c>
    </row>
    <row r="298" spans="1:2">
      <c r="A298" t="str">
        <f>"600332"</f>
        <v>600332</v>
      </c>
      <c r="B298" t="s">
        <v>298</v>
      </c>
    </row>
    <row r="299" spans="1:2">
      <c r="A299" t="str">
        <f>"600333"</f>
        <v>600333</v>
      </c>
      <c r="B299" t="s">
        <v>299</v>
      </c>
    </row>
    <row r="300" spans="1:2">
      <c r="A300" t="str">
        <f>"600335"</f>
        <v>600335</v>
      </c>
      <c r="B300" t="s">
        <v>300</v>
      </c>
    </row>
    <row r="301" spans="1:2">
      <c r="A301" t="str">
        <f>"600336"</f>
        <v>600336</v>
      </c>
      <c r="B301" t="s">
        <v>301</v>
      </c>
    </row>
    <row r="302" spans="1:2">
      <c r="A302" t="str">
        <f>"600337"</f>
        <v>600337</v>
      </c>
      <c r="B302" t="s">
        <v>302</v>
      </c>
    </row>
    <row r="303" spans="1:2">
      <c r="A303" t="str">
        <f>"600338"</f>
        <v>600338</v>
      </c>
      <c r="B303" t="s">
        <v>303</v>
      </c>
    </row>
    <row r="304" spans="1:2">
      <c r="A304" t="str">
        <f>"600339"</f>
        <v>600339</v>
      </c>
      <c r="B304" t="s">
        <v>304</v>
      </c>
    </row>
    <row r="305" spans="1:2">
      <c r="A305" t="str">
        <f>"600340"</f>
        <v>600340</v>
      </c>
      <c r="B305" t="s">
        <v>305</v>
      </c>
    </row>
    <row r="306" spans="1:2">
      <c r="A306" t="str">
        <f>"600343"</f>
        <v>600343</v>
      </c>
      <c r="B306" t="s">
        <v>306</v>
      </c>
    </row>
    <row r="307" spans="1:2">
      <c r="A307" t="str">
        <f>"600345"</f>
        <v>600345</v>
      </c>
      <c r="B307" t="s">
        <v>307</v>
      </c>
    </row>
    <row r="308" spans="1:2">
      <c r="A308" t="str">
        <f>"600346"</f>
        <v>600346</v>
      </c>
      <c r="B308" t="s">
        <v>308</v>
      </c>
    </row>
    <row r="309" spans="1:2">
      <c r="A309" t="str">
        <f>"600348"</f>
        <v>600348</v>
      </c>
      <c r="B309" t="s">
        <v>309</v>
      </c>
    </row>
    <row r="310" spans="1:2">
      <c r="A310" t="str">
        <f>"600349"</f>
        <v>600349</v>
      </c>
      <c r="B310" t="s">
        <v>310</v>
      </c>
    </row>
    <row r="311" spans="1:2">
      <c r="A311" t="str">
        <f>"600350"</f>
        <v>600350</v>
      </c>
      <c r="B311" t="s">
        <v>311</v>
      </c>
    </row>
    <row r="312" spans="1:2">
      <c r="A312" t="str">
        <f>"600351"</f>
        <v>600351</v>
      </c>
      <c r="B312" t="s">
        <v>312</v>
      </c>
    </row>
    <row r="313" spans="1:2">
      <c r="A313" t="str">
        <f>"600352"</f>
        <v>600352</v>
      </c>
      <c r="B313" t="s">
        <v>313</v>
      </c>
    </row>
    <row r="314" spans="1:2">
      <c r="A314" t="str">
        <f>"600353"</f>
        <v>600353</v>
      </c>
      <c r="B314" t="s">
        <v>314</v>
      </c>
    </row>
    <row r="315" spans="1:2">
      <c r="A315" t="str">
        <f>"600354"</f>
        <v>600354</v>
      </c>
      <c r="B315" t="s">
        <v>315</v>
      </c>
    </row>
    <row r="316" spans="1:2">
      <c r="A316" t="str">
        <f>"600355"</f>
        <v>600355</v>
      </c>
      <c r="B316" t="s">
        <v>316</v>
      </c>
    </row>
    <row r="317" spans="1:2">
      <c r="A317" t="str">
        <f>"600356"</f>
        <v>600356</v>
      </c>
      <c r="B317" t="s">
        <v>317</v>
      </c>
    </row>
    <row r="318" spans="1:2">
      <c r="A318" t="str">
        <f>"600357"</f>
        <v>600357</v>
      </c>
      <c r="B318" t="s">
        <v>318</v>
      </c>
    </row>
    <row r="319" spans="1:2">
      <c r="A319" t="str">
        <f>"600358"</f>
        <v>600358</v>
      </c>
      <c r="B319" t="s">
        <v>319</v>
      </c>
    </row>
    <row r="320" spans="1:2">
      <c r="A320" t="str">
        <f>"600359"</f>
        <v>600359</v>
      </c>
      <c r="B320" t="s">
        <v>320</v>
      </c>
    </row>
    <row r="321" spans="1:2">
      <c r="A321" t="str">
        <f>"600360"</f>
        <v>600360</v>
      </c>
      <c r="B321" t="s">
        <v>321</v>
      </c>
    </row>
    <row r="322" spans="1:2">
      <c r="A322" t="str">
        <f>"600361"</f>
        <v>600361</v>
      </c>
      <c r="B322" t="s">
        <v>322</v>
      </c>
    </row>
    <row r="323" spans="1:2">
      <c r="A323" t="str">
        <f>"600362"</f>
        <v>600362</v>
      </c>
      <c r="B323" t="s">
        <v>323</v>
      </c>
    </row>
    <row r="324" spans="1:2">
      <c r="A324" t="str">
        <f>"600363"</f>
        <v>600363</v>
      </c>
      <c r="B324" t="s">
        <v>324</v>
      </c>
    </row>
    <row r="325" spans="1:2">
      <c r="A325" t="str">
        <f>"600365"</f>
        <v>600365</v>
      </c>
      <c r="B325" t="s">
        <v>325</v>
      </c>
    </row>
    <row r="326" spans="1:2">
      <c r="A326" t="str">
        <f>"600366"</f>
        <v>600366</v>
      </c>
      <c r="B326" t="s">
        <v>326</v>
      </c>
    </row>
    <row r="327" spans="1:2">
      <c r="A327" t="str">
        <f>"600367"</f>
        <v>600367</v>
      </c>
      <c r="B327" t="s">
        <v>327</v>
      </c>
    </row>
    <row r="328" spans="1:2">
      <c r="A328" t="str">
        <f>"600368"</f>
        <v>600368</v>
      </c>
      <c r="B328" t="s">
        <v>328</v>
      </c>
    </row>
    <row r="329" spans="1:2">
      <c r="A329" t="str">
        <f>"600369"</f>
        <v>600369</v>
      </c>
      <c r="B329" t="s">
        <v>329</v>
      </c>
    </row>
    <row r="330" spans="1:2">
      <c r="A330" t="str">
        <f>"600370"</f>
        <v>600370</v>
      </c>
      <c r="B330" t="s">
        <v>330</v>
      </c>
    </row>
    <row r="331" spans="1:2">
      <c r="A331" t="str">
        <f>"600371"</f>
        <v>600371</v>
      </c>
      <c r="B331" t="s">
        <v>331</v>
      </c>
    </row>
    <row r="332" spans="1:2">
      <c r="A332" t="str">
        <f>"600372"</f>
        <v>600372</v>
      </c>
      <c r="B332" t="s">
        <v>332</v>
      </c>
    </row>
    <row r="333" spans="1:2">
      <c r="A333" t="str">
        <f>"600373"</f>
        <v>600373</v>
      </c>
      <c r="B333" t="s">
        <v>333</v>
      </c>
    </row>
    <row r="334" spans="1:2">
      <c r="A334" t="str">
        <f>"600375"</f>
        <v>600375</v>
      </c>
      <c r="B334" t="s">
        <v>334</v>
      </c>
    </row>
    <row r="335" spans="1:2">
      <c r="A335" t="str">
        <f>"600376"</f>
        <v>600376</v>
      </c>
      <c r="B335" t="s">
        <v>335</v>
      </c>
    </row>
    <row r="336" spans="1:2">
      <c r="A336" t="str">
        <f>"600377"</f>
        <v>600377</v>
      </c>
      <c r="B336" t="s">
        <v>336</v>
      </c>
    </row>
    <row r="337" spans="1:2">
      <c r="A337" t="str">
        <f>"600378"</f>
        <v>600378</v>
      </c>
      <c r="B337" t="s">
        <v>337</v>
      </c>
    </row>
    <row r="338" spans="1:2">
      <c r="A338" t="str">
        <f>"600379"</f>
        <v>600379</v>
      </c>
      <c r="B338" t="s">
        <v>338</v>
      </c>
    </row>
    <row r="339" spans="1:2">
      <c r="A339" t="str">
        <f>"600380"</f>
        <v>600380</v>
      </c>
      <c r="B339" t="s">
        <v>339</v>
      </c>
    </row>
    <row r="340" spans="1:2">
      <c r="A340" t="str">
        <f>"600381"</f>
        <v>600381</v>
      </c>
      <c r="B340" t="s">
        <v>340</v>
      </c>
    </row>
    <row r="341" spans="1:2">
      <c r="A341" t="str">
        <f>"600382"</f>
        <v>600382</v>
      </c>
      <c r="B341" t="s">
        <v>341</v>
      </c>
    </row>
    <row r="342" spans="1:2">
      <c r="A342" t="str">
        <f>"600383"</f>
        <v>600383</v>
      </c>
      <c r="B342" t="s">
        <v>342</v>
      </c>
    </row>
    <row r="343" spans="1:2">
      <c r="A343" t="str">
        <f>"600385"</f>
        <v>600385</v>
      </c>
      <c r="B343" t="s">
        <v>343</v>
      </c>
    </row>
    <row r="344" spans="1:2">
      <c r="A344" t="str">
        <f>"600386"</f>
        <v>600386</v>
      </c>
      <c r="B344" t="s">
        <v>344</v>
      </c>
    </row>
    <row r="345" spans="1:2">
      <c r="A345" t="str">
        <f>"600387"</f>
        <v>600387</v>
      </c>
      <c r="B345" t="s">
        <v>345</v>
      </c>
    </row>
    <row r="346" spans="1:2">
      <c r="A346" t="str">
        <f>"600388"</f>
        <v>600388</v>
      </c>
      <c r="B346" t="s">
        <v>346</v>
      </c>
    </row>
    <row r="347" spans="1:2">
      <c r="A347" t="str">
        <f>"600389"</f>
        <v>600389</v>
      </c>
      <c r="B347" t="s">
        <v>347</v>
      </c>
    </row>
    <row r="348" spans="1:2">
      <c r="A348" t="str">
        <f>"600390"</f>
        <v>600390</v>
      </c>
      <c r="B348" t="s">
        <v>348</v>
      </c>
    </row>
    <row r="349" spans="1:2">
      <c r="A349" t="str">
        <f>"600391"</f>
        <v>600391</v>
      </c>
      <c r="B349" t="s">
        <v>349</v>
      </c>
    </row>
    <row r="350" spans="1:2">
      <c r="A350" t="str">
        <f>"600392"</f>
        <v>600392</v>
      </c>
      <c r="B350" t="s">
        <v>350</v>
      </c>
    </row>
    <row r="351" spans="1:2">
      <c r="A351" t="str">
        <f>"600393"</f>
        <v>600393</v>
      </c>
      <c r="B351" t="s">
        <v>351</v>
      </c>
    </row>
    <row r="352" spans="1:2">
      <c r="A352" t="str">
        <f>"600395"</f>
        <v>600395</v>
      </c>
      <c r="B352" t="s">
        <v>352</v>
      </c>
    </row>
    <row r="353" spans="1:2">
      <c r="A353" t="str">
        <f>"600396"</f>
        <v>600396</v>
      </c>
      <c r="B353" t="s">
        <v>353</v>
      </c>
    </row>
    <row r="354" spans="1:2">
      <c r="A354" t="str">
        <f>"600397"</f>
        <v>600397</v>
      </c>
      <c r="B354" t="s">
        <v>354</v>
      </c>
    </row>
    <row r="355" spans="1:2">
      <c r="A355" t="str">
        <f>"600398"</f>
        <v>600398</v>
      </c>
      <c r="B355" t="s">
        <v>355</v>
      </c>
    </row>
    <row r="356" spans="1:2">
      <c r="A356" t="str">
        <f>"600399"</f>
        <v>600399</v>
      </c>
      <c r="B356" t="s">
        <v>356</v>
      </c>
    </row>
    <row r="357" spans="1:2">
      <c r="A357" t="str">
        <f>"600400"</f>
        <v>600400</v>
      </c>
      <c r="B357" t="s">
        <v>357</v>
      </c>
    </row>
    <row r="358" spans="1:2">
      <c r="A358" t="str">
        <f>"600401"</f>
        <v>600401</v>
      </c>
      <c r="B358" t="s">
        <v>358</v>
      </c>
    </row>
    <row r="359" spans="1:2">
      <c r="A359" t="str">
        <f>"600403"</f>
        <v>600403</v>
      </c>
      <c r="B359" t="s">
        <v>359</v>
      </c>
    </row>
    <row r="360" spans="1:2">
      <c r="A360" t="str">
        <f>"600405"</f>
        <v>600405</v>
      </c>
      <c r="B360" t="s">
        <v>360</v>
      </c>
    </row>
    <row r="361" spans="1:2">
      <c r="A361" t="str">
        <f>"600406"</f>
        <v>600406</v>
      </c>
      <c r="B361" t="s">
        <v>361</v>
      </c>
    </row>
    <row r="362" spans="1:2">
      <c r="A362" t="str">
        <f>"600408"</f>
        <v>600408</v>
      </c>
      <c r="B362" t="s">
        <v>362</v>
      </c>
    </row>
    <row r="363" spans="1:2">
      <c r="A363" t="str">
        <f>"600409"</f>
        <v>600409</v>
      </c>
      <c r="B363" t="s">
        <v>363</v>
      </c>
    </row>
    <row r="364" spans="1:2">
      <c r="A364" t="str">
        <f>"600410"</f>
        <v>600410</v>
      </c>
      <c r="B364" t="s">
        <v>364</v>
      </c>
    </row>
    <row r="365" spans="1:2">
      <c r="A365" t="str">
        <f>"600415"</f>
        <v>600415</v>
      </c>
      <c r="B365" t="s">
        <v>365</v>
      </c>
    </row>
    <row r="366" spans="1:2">
      <c r="A366" t="str">
        <f>"600416"</f>
        <v>600416</v>
      </c>
      <c r="B366" t="s">
        <v>366</v>
      </c>
    </row>
    <row r="367" spans="1:2">
      <c r="A367" t="str">
        <f>"600418"</f>
        <v>600418</v>
      </c>
      <c r="B367" t="s">
        <v>367</v>
      </c>
    </row>
    <row r="368" spans="1:2">
      <c r="A368" t="str">
        <f>"600419"</f>
        <v>600419</v>
      </c>
      <c r="B368" t="s">
        <v>368</v>
      </c>
    </row>
    <row r="369" spans="1:2">
      <c r="A369" t="str">
        <f>"600420"</f>
        <v>600420</v>
      </c>
      <c r="B369" t="s">
        <v>369</v>
      </c>
    </row>
    <row r="370" spans="1:2">
      <c r="A370" t="str">
        <f>"600421"</f>
        <v>600421</v>
      </c>
      <c r="B370" t="s">
        <v>370</v>
      </c>
    </row>
    <row r="371" spans="1:2">
      <c r="A371" t="str">
        <f>"600422"</f>
        <v>600422</v>
      </c>
      <c r="B371" t="s">
        <v>371</v>
      </c>
    </row>
    <row r="372" spans="1:2">
      <c r="A372" t="str">
        <f>"600423"</f>
        <v>600423</v>
      </c>
      <c r="B372" t="s">
        <v>372</v>
      </c>
    </row>
    <row r="373" spans="1:2">
      <c r="A373" t="str">
        <f>"600425"</f>
        <v>600425</v>
      </c>
      <c r="B373" t="s">
        <v>373</v>
      </c>
    </row>
    <row r="374" spans="1:2">
      <c r="A374" t="str">
        <f>"600426"</f>
        <v>600426</v>
      </c>
      <c r="B374" t="s">
        <v>374</v>
      </c>
    </row>
    <row r="375" spans="1:2">
      <c r="A375" t="str">
        <f>"600428"</f>
        <v>600428</v>
      </c>
      <c r="B375" t="s">
        <v>375</v>
      </c>
    </row>
    <row r="376" spans="1:2">
      <c r="A376" t="str">
        <f>"600429"</f>
        <v>600429</v>
      </c>
      <c r="B376" t="s">
        <v>376</v>
      </c>
    </row>
    <row r="377" spans="1:2">
      <c r="A377" t="str">
        <f>"600432"</f>
        <v>600432</v>
      </c>
      <c r="B377" t="s">
        <v>377</v>
      </c>
    </row>
    <row r="378" spans="1:2">
      <c r="A378" t="str">
        <f>"600433"</f>
        <v>600433</v>
      </c>
      <c r="B378" t="s">
        <v>378</v>
      </c>
    </row>
    <row r="379" spans="1:2">
      <c r="A379" t="str">
        <f>"600435"</f>
        <v>600435</v>
      </c>
      <c r="B379" t="s">
        <v>379</v>
      </c>
    </row>
    <row r="380" spans="1:2">
      <c r="A380" t="str">
        <f>"600436"</f>
        <v>600436</v>
      </c>
      <c r="B380" t="s">
        <v>380</v>
      </c>
    </row>
    <row r="381" spans="1:2">
      <c r="A381" t="str">
        <f>"600438"</f>
        <v>600438</v>
      </c>
      <c r="B381" t="s">
        <v>381</v>
      </c>
    </row>
    <row r="382" spans="1:2">
      <c r="A382" t="str">
        <f>"600439"</f>
        <v>600439</v>
      </c>
      <c r="B382" t="s">
        <v>382</v>
      </c>
    </row>
    <row r="383" spans="1:2">
      <c r="A383" t="str">
        <f>"600444"</f>
        <v>600444</v>
      </c>
      <c r="B383" t="s">
        <v>383</v>
      </c>
    </row>
    <row r="384" spans="1:2">
      <c r="A384" t="str">
        <f>"600446"</f>
        <v>600446</v>
      </c>
      <c r="B384" t="s">
        <v>384</v>
      </c>
    </row>
    <row r="385" spans="1:2">
      <c r="A385" t="str">
        <f>"600448"</f>
        <v>600448</v>
      </c>
      <c r="B385" t="s">
        <v>385</v>
      </c>
    </row>
    <row r="386" spans="1:2">
      <c r="A386" t="str">
        <f>"600449"</f>
        <v>600449</v>
      </c>
      <c r="B386" t="s">
        <v>386</v>
      </c>
    </row>
    <row r="387" spans="1:2">
      <c r="A387" t="str">
        <f>"600452"</f>
        <v>600452</v>
      </c>
      <c r="B387" t="s">
        <v>387</v>
      </c>
    </row>
    <row r="388" spans="1:2">
      <c r="A388" t="str">
        <f>"600455"</f>
        <v>600455</v>
      </c>
      <c r="B388" t="s">
        <v>388</v>
      </c>
    </row>
    <row r="389" spans="1:2">
      <c r="A389" t="str">
        <f>"600456"</f>
        <v>600456</v>
      </c>
      <c r="B389" t="s">
        <v>389</v>
      </c>
    </row>
    <row r="390" spans="1:2">
      <c r="A390" t="str">
        <f>"600458"</f>
        <v>600458</v>
      </c>
      <c r="B390" t="s">
        <v>390</v>
      </c>
    </row>
    <row r="391" spans="1:2">
      <c r="A391" t="str">
        <f>"600459"</f>
        <v>600459</v>
      </c>
      <c r="B391" t="s">
        <v>391</v>
      </c>
    </row>
    <row r="392" spans="1:2">
      <c r="A392" t="str">
        <f>"600460"</f>
        <v>600460</v>
      </c>
      <c r="B392" t="s">
        <v>392</v>
      </c>
    </row>
    <row r="393" spans="1:2">
      <c r="A393" t="str">
        <f>"600461"</f>
        <v>600461</v>
      </c>
      <c r="B393" t="s">
        <v>393</v>
      </c>
    </row>
    <row r="394" spans="1:2">
      <c r="A394" t="str">
        <f>"600462"</f>
        <v>600462</v>
      </c>
      <c r="B394" t="s">
        <v>394</v>
      </c>
    </row>
    <row r="395" spans="1:2">
      <c r="A395" t="str">
        <f>"600463"</f>
        <v>600463</v>
      </c>
      <c r="B395" t="s">
        <v>395</v>
      </c>
    </row>
    <row r="396" spans="1:2">
      <c r="A396" t="str">
        <f>"600466"</f>
        <v>600466</v>
      </c>
      <c r="B396" t="s">
        <v>396</v>
      </c>
    </row>
    <row r="397" spans="1:2">
      <c r="A397" t="str">
        <f>"600467"</f>
        <v>600467</v>
      </c>
      <c r="B397" t="s">
        <v>397</v>
      </c>
    </row>
    <row r="398" spans="1:2">
      <c r="A398" t="str">
        <f>"600468"</f>
        <v>600468</v>
      </c>
      <c r="B398" t="s">
        <v>398</v>
      </c>
    </row>
    <row r="399" spans="1:2">
      <c r="A399" t="str">
        <f>"600469"</f>
        <v>600469</v>
      </c>
      <c r="B399" t="s">
        <v>399</v>
      </c>
    </row>
    <row r="400" spans="1:2">
      <c r="A400" t="str">
        <f>"600470"</f>
        <v>600470</v>
      </c>
      <c r="B400" t="s">
        <v>400</v>
      </c>
    </row>
    <row r="401" spans="1:2">
      <c r="A401" t="str">
        <f>"600472"</f>
        <v>600472</v>
      </c>
      <c r="B401" t="s">
        <v>401</v>
      </c>
    </row>
    <row r="402" spans="1:2">
      <c r="A402" t="str">
        <f>"600475"</f>
        <v>600475</v>
      </c>
      <c r="B402" t="s">
        <v>402</v>
      </c>
    </row>
    <row r="403" spans="1:2">
      <c r="A403" t="str">
        <f>"600476"</f>
        <v>600476</v>
      </c>
      <c r="B403" t="s">
        <v>403</v>
      </c>
    </row>
    <row r="404" spans="1:2">
      <c r="A404" t="str">
        <f>"600477"</f>
        <v>600477</v>
      </c>
      <c r="B404" t="s">
        <v>404</v>
      </c>
    </row>
    <row r="405" spans="1:2">
      <c r="A405" t="str">
        <f>"600478"</f>
        <v>600478</v>
      </c>
      <c r="B405" t="s">
        <v>405</v>
      </c>
    </row>
    <row r="406" spans="1:2">
      <c r="A406" t="str">
        <f>"600479"</f>
        <v>600479</v>
      </c>
      <c r="B406" t="s">
        <v>406</v>
      </c>
    </row>
    <row r="407" spans="1:2">
      <c r="A407" t="str">
        <f>"600480"</f>
        <v>600480</v>
      </c>
      <c r="B407" t="s">
        <v>407</v>
      </c>
    </row>
    <row r="408" spans="1:2">
      <c r="A408" t="str">
        <f>"600481"</f>
        <v>600481</v>
      </c>
      <c r="B408" t="s">
        <v>408</v>
      </c>
    </row>
    <row r="409" spans="1:2">
      <c r="A409" t="str">
        <f>"600482"</f>
        <v>600482</v>
      </c>
      <c r="B409" t="s">
        <v>409</v>
      </c>
    </row>
    <row r="410" spans="1:2">
      <c r="A410" t="str">
        <f>"600483"</f>
        <v>600483</v>
      </c>
      <c r="B410" t="s">
        <v>410</v>
      </c>
    </row>
    <row r="411" spans="1:2">
      <c r="A411" t="str">
        <f>"600485"</f>
        <v>600485</v>
      </c>
      <c r="B411" t="s">
        <v>411</v>
      </c>
    </row>
    <row r="412" spans="1:2">
      <c r="A412" t="str">
        <f>"600486"</f>
        <v>600486</v>
      </c>
      <c r="B412" t="s">
        <v>412</v>
      </c>
    </row>
    <row r="413" spans="1:2">
      <c r="A413" t="str">
        <f>"600487"</f>
        <v>600487</v>
      </c>
      <c r="B413" t="s">
        <v>413</v>
      </c>
    </row>
    <row r="414" spans="1:2">
      <c r="A414" t="str">
        <f>"600488"</f>
        <v>600488</v>
      </c>
      <c r="B414" t="s">
        <v>414</v>
      </c>
    </row>
    <row r="415" spans="1:2">
      <c r="A415" t="str">
        <f>"600489"</f>
        <v>600489</v>
      </c>
      <c r="B415" t="s">
        <v>415</v>
      </c>
    </row>
    <row r="416" spans="1:2">
      <c r="A416" t="str">
        <f>"600490"</f>
        <v>600490</v>
      </c>
      <c r="B416" t="s">
        <v>416</v>
      </c>
    </row>
    <row r="417" spans="1:2">
      <c r="A417" t="str">
        <f>"600491"</f>
        <v>600491</v>
      </c>
      <c r="B417" t="s">
        <v>417</v>
      </c>
    </row>
    <row r="418" spans="1:2">
      <c r="A418" t="str">
        <f>"600493"</f>
        <v>600493</v>
      </c>
      <c r="B418" t="s">
        <v>418</v>
      </c>
    </row>
    <row r="419" spans="1:2">
      <c r="A419" t="str">
        <f>"600495"</f>
        <v>600495</v>
      </c>
      <c r="B419" t="s">
        <v>419</v>
      </c>
    </row>
    <row r="420" spans="1:2">
      <c r="A420" t="str">
        <f>"600496"</f>
        <v>600496</v>
      </c>
      <c r="B420" t="s">
        <v>420</v>
      </c>
    </row>
    <row r="421" spans="1:2">
      <c r="A421" t="str">
        <f>"600497"</f>
        <v>600497</v>
      </c>
      <c r="B421" t="s">
        <v>421</v>
      </c>
    </row>
    <row r="422" spans="1:2">
      <c r="A422" t="str">
        <f>"600498"</f>
        <v>600498</v>
      </c>
      <c r="B422" t="s">
        <v>422</v>
      </c>
    </row>
    <row r="423" spans="1:2">
      <c r="A423" t="str">
        <f>"600499"</f>
        <v>600499</v>
      </c>
      <c r="B423" t="s">
        <v>423</v>
      </c>
    </row>
    <row r="424" spans="1:2">
      <c r="A424" t="str">
        <f>"600500"</f>
        <v>600500</v>
      </c>
      <c r="B424" t="s">
        <v>424</v>
      </c>
    </row>
    <row r="425" spans="1:2">
      <c r="A425" t="str">
        <f>"600501"</f>
        <v>600501</v>
      </c>
      <c r="B425" t="s">
        <v>425</v>
      </c>
    </row>
    <row r="426" spans="1:2">
      <c r="A426" t="str">
        <f>"600502"</f>
        <v>600502</v>
      </c>
      <c r="B426" t="s">
        <v>426</v>
      </c>
    </row>
    <row r="427" spans="1:2">
      <c r="A427" t="str">
        <f>"600503"</f>
        <v>600503</v>
      </c>
      <c r="B427" t="s">
        <v>427</v>
      </c>
    </row>
    <row r="428" spans="1:2">
      <c r="A428" t="str">
        <f>"600505"</f>
        <v>600505</v>
      </c>
      <c r="B428" t="s">
        <v>428</v>
      </c>
    </row>
    <row r="429" spans="1:2">
      <c r="A429" t="str">
        <f>"600506"</f>
        <v>600506</v>
      </c>
      <c r="B429" t="s">
        <v>429</v>
      </c>
    </row>
    <row r="430" spans="1:2">
      <c r="A430" t="str">
        <f>"600507"</f>
        <v>600507</v>
      </c>
      <c r="B430" t="s">
        <v>430</v>
      </c>
    </row>
    <row r="431" spans="1:2">
      <c r="A431" t="str">
        <f>"600508"</f>
        <v>600508</v>
      </c>
      <c r="B431" t="s">
        <v>431</v>
      </c>
    </row>
    <row r="432" spans="1:2">
      <c r="A432" t="str">
        <f>"600509"</f>
        <v>600509</v>
      </c>
      <c r="B432" t="s">
        <v>432</v>
      </c>
    </row>
    <row r="433" spans="1:2">
      <c r="A433" t="str">
        <f>"600510"</f>
        <v>600510</v>
      </c>
      <c r="B433" t="s">
        <v>433</v>
      </c>
    </row>
    <row r="434" spans="1:2">
      <c r="A434" t="str">
        <f>"600511"</f>
        <v>600511</v>
      </c>
      <c r="B434" t="s">
        <v>434</v>
      </c>
    </row>
    <row r="435" spans="1:2">
      <c r="A435" t="str">
        <f>"600512"</f>
        <v>600512</v>
      </c>
      <c r="B435" t="s">
        <v>435</v>
      </c>
    </row>
    <row r="436" spans="1:2">
      <c r="A436" t="str">
        <f>"600513"</f>
        <v>600513</v>
      </c>
      <c r="B436" t="s">
        <v>436</v>
      </c>
    </row>
    <row r="437" spans="1:2">
      <c r="A437" t="str">
        <f>"600515"</f>
        <v>600515</v>
      </c>
      <c r="B437" t="s">
        <v>437</v>
      </c>
    </row>
    <row r="438" spans="1:2">
      <c r="A438" t="str">
        <f>"600516"</f>
        <v>600516</v>
      </c>
      <c r="B438" t="s">
        <v>438</v>
      </c>
    </row>
    <row r="439" spans="1:2">
      <c r="A439" t="str">
        <f>"600517"</f>
        <v>600517</v>
      </c>
      <c r="B439" t="s">
        <v>439</v>
      </c>
    </row>
    <row r="440" spans="1:2">
      <c r="A440" t="str">
        <f>"600518"</f>
        <v>600518</v>
      </c>
      <c r="B440" t="s">
        <v>440</v>
      </c>
    </row>
    <row r="441" spans="1:2">
      <c r="A441" t="str">
        <f>"600519"</f>
        <v>600519</v>
      </c>
      <c r="B441" t="s">
        <v>441</v>
      </c>
    </row>
    <row r="442" spans="1:2">
      <c r="A442" t="str">
        <f>"600520"</f>
        <v>600520</v>
      </c>
      <c r="B442" t="s">
        <v>442</v>
      </c>
    </row>
    <row r="443" spans="1:2">
      <c r="A443" t="str">
        <f>"600521"</f>
        <v>600521</v>
      </c>
      <c r="B443" t="s">
        <v>443</v>
      </c>
    </row>
    <row r="444" spans="1:2">
      <c r="A444" t="str">
        <f>"600522"</f>
        <v>600522</v>
      </c>
      <c r="B444" t="s">
        <v>444</v>
      </c>
    </row>
    <row r="445" spans="1:2">
      <c r="A445" t="str">
        <f>"600523"</f>
        <v>600523</v>
      </c>
      <c r="B445" t="s">
        <v>445</v>
      </c>
    </row>
    <row r="446" spans="1:2">
      <c r="A446" t="str">
        <f>"600525"</f>
        <v>600525</v>
      </c>
      <c r="B446" t="s">
        <v>446</v>
      </c>
    </row>
    <row r="447" spans="1:2">
      <c r="A447" t="str">
        <f>"600526"</f>
        <v>600526</v>
      </c>
      <c r="B447" t="s">
        <v>447</v>
      </c>
    </row>
    <row r="448" spans="1:2">
      <c r="A448" t="str">
        <f>"600527"</f>
        <v>600527</v>
      </c>
      <c r="B448" t="s">
        <v>448</v>
      </c>
    </row>
    <row r="449" spans="1:2">
      <c r="A449" t="str">
        <f>"600528"</f>
        <v>600528</v>
      </c>
      <c r="B449" t="s">
        <v>449</v>
      </c>
    </row>
    <row r="450" spans="1:2">
      <c r="A450" t="str">
        <f>"600529"</f>
        <v>600529</v>
      </c>
      <c r="B450" t="s">
        <v>450</v>
      </c>
    </row>
    <row r="451" spans="1:2">
      <c r="A451" t="str">
        <f>"600530"</f>
        <v>600530</v>
      </c>
      <c r="B451" t="s">
        <v>451</v>
      </c>
    </row>
    <row r="452" spans="1:2">
      <c r="A452" t="str">
        <f>"600531"</f>
        <v>600531</v>
      </c>
      <c r="B452" t="s">
        <v>452</v>
      </c>
    </row>
    <row r="453" spans="1:2">
      <c r="A453" t="str">
        <f>"600532"</f>
        <v>600532</v>
      </c>
      <c r="B453" t="s">
        <v>453</v>
      </c>
    </row>
    <row r="454" spans="1:2">
      <c r="A454" t="str">
        <f>"600533"</f>
        <v>600533</v>
      </c>
      <c r="B454" t="s">
        <v>454</v>
      </c>
    </row>
    <row r="455" spans="1:2">
      <c r="A455" t="str">
        <f>"600535"</f>
        <v>600535</v>
      </c>
      <c r="B455" t="s">
        <v>455</v>
      </c>
    </row>
    <row r="456" spans="1:2">
      <c r="A456" t="str">
        <f>"600536"</f>
        <v>600536</v>
      </c>
      <c r="B456" t="s">
        <v>456</v>
      </c>
    </row>
    <row r="457" spans="1:2">
      <c r="A457" t="str">
        <f>"600537"</f>
        <v>600537</v>
      </c>
      <c r="B457" t="s">
        <v>457</v>
      </c>
    </row>
    <row r="458" spans="1:2">
      <c r="A458" t="str">
        <f>"600538"</f>
        <v>600538</v>
      </c>
      <c r="B458" t="s">
        <v>458</v>
      </c>
    </row>
    <row r="459" spans="1:2">
      <c r="A459" t="str">
        <f>"600539"</f>
        <v>600539</v>
      </c>
      <c r="B459" t="s">
        <v>459</v>
      </c>
    </row>
    <row r="460" spans="1:2">
      <c r="A460" t="str">
        <f>"600540"</f>
        <v>600540</v>
      </c>
      <c r="B460" t="s">
        <v>460</v>
      </c>
    </row>
    <row r="461" spans="1:2">
      <c r="A461" t="str">
        <f>"600543"</f>
        <v>600543</v>
      </c>
      <c r="B461" t="s">
        <v>461</v>
      </c>
    </row>
    <row r="462" spans="1:2">
      <c r="A462" t="str">
        <f>"600545"</f>
        <v>600545</v>
      </c>
      <c r="B462" t="s">
        <v>462</v>
      </c>
    </row>
    <row r="463" spans="1:2">
      <c r="A463" t="str">
        <f>"600546"</f>
        <v>600546</v>
      </c>
      <c r="B463" t="s">
        <v>463</v>
      </c>
    </row>
    <row r="464" spans="1:2">
      <c r="A464" t="str">
        <f>"600547"</f>
        <v>600547</v>
      </c>
      <c r="B464" t="s">
        <v>464</v>
      </c>
    </row>
    <row r="465" spans="1:2">
      <c r="A465" t="str">
        <f>"600548"</f>
        <v>600548</v>
      </c>
      <c r="B465" t="s">
        <v>465</v>
      </c>
    </row>
    <row r="466" spans="1:2">
      <c r="A466" t="str">
        <f>"600549"</f>
        <v>600549</v>
      </c>
      <c r="B466" t="s">
        <v>466</v>
      </c>
    </row>
    <row r="467" spans="1:2">
      <c r="A467" t="str">
        <f>"600550"</f>
        <v>600550</v>
      </c>
      <c r="B467" t="s">
        <v>467</v>
      </c>
    </row>
    <row r="468" spans="1:2">
      <c r="A468" t="str">
        <f>"600551"</f>
        <v>600551</v>
      </c>
      <c r="B468" t="s">
        <v>468</v>
      </c>
    </row>
    <row r="469" spans="1:2">
      <c r="A469" t="str">
        <f>"600552"</f>
        <v>600552</v>
      </c>
      <c r="B469" t="s">
        <v>469</v>
      </c>
    </row>
    <row r="470" spans="1:2">
      <c r="A470" t="str">
        <f>"600553"</f>
        <v>600553</v>
      </c>
      <c r="B470" t="s">
        <v>470</v>
      </c>
    </row>
    <row r="471" spans="1:2">
      <c r="A471" t="str">
        <f>"600555"</f>
        <v>600555</v>
      </c>
      <c r="B471" t="s">
        <v>471</v>
      </c>
    </row>
    <row r="472" spans="1:2">
      <c r="A472" t="str">
        <f>"600556"</f>
        <v>600556</v>
      </c>
      <c r="B472" t="s">
        <v>472</v>
      </c>
    </row>
    <row r="473" spans="1:2">
      <c r="A473" t="str">
        <f>"600557"</f>
        <v>600557</v>
      </c>
      <c r="B473" t="s">
        <v>473</v>
      </c>
    </row>
    <row r="474" spans="1:2">
      <c r="A474" t="str">
        <f>"600558"</f>
        <v>600558</v>
      </c>
      <c r="B474" t="s">
        <v>474</v>
      </c>
    </row>
    <row r="475" spans="1:2">
      <c r="A475" t="str">
        <f>"600559"</f>
        <v>600559</v>
      </c>
      <c r="B475" t="s">
        <v>475</v>
      </c>
    </row>
    <row r="476" spans="1:2">
      <c r="A476" t="str">
        <f>"600560"</f>
        <v>600560</v>
      </c>
      <c r="B476" t="s">
        <v>476</v>
      </c>
    </row>
    <row r="477" spans="1:2">
      <c r="A477" t="str">
        <f>"600561"</f>
        <v>600561</v>
      </c>
      <c r="B477" t="s">
        <v>477</v>
      </c>
    </row>
    <row r="478" spans="1:2">
      <c r="A478" t="str">
        <f>"600562"</f>
        <v>600562</v>
      </c>
      <c r="B478" t="s">
        <v>478</v>
      </c>
    </row>
    <row r="479" spans="1:2">
      <c r="A479" t="str">
        <f>"600563"</f>
        <v>600563</v>
      </c>
      <c r="B479" t="s">
        <v>479</v>
      </c>
    </row>
    <row r="480" spans="1:2">
      <c r="A480" t="str">
        <f>"600565"</f>
        <v>600565</v>
      </c>
      <c r="B480" t="s">
        <v>480</v>
      </c>
    </row>
    <row r="481" spans="1:2">
      <c r="A481" t="str">
        <f>"600566"</f>
        <v>600566</v>
      </c>
      <c r="B481" t="s">
        <v>481</v>
      </c>
    </row>
    <row r="482" spans="1:2">
      <c r="A482" t="str">
        <f>"600567"</f>
        <v>600567</v>
      </c>
      <c r="B482" t="s">
        <v>482</v>
      </c>
    </row>
    <row r="483" spans="1:2">
      <c r="A483" t="str">
        <f>"600568"</f>
        <v>600568</v>
      </c>
      <c r="B483" t="s">
        <v>483</v>
      </c>
    </row>
    <row r="484" spans="1:2">
      <c r="A484" t="str">
        <f>"600569"</f>
        <v>600569</v>
      </c>
      <c r="B484" t="s">
        <v>484</v>
      </c>
    </row>
    <row r="485" spans="1:2">
      <c r="A485" t="str">
        <f>"600570"</f>
        <v>600570</v>
      </c>
      <c r="B485" t="s">
        <v>485</v>
      </c>
    </row>
    <row r="486" spans="1:2">
      <c r="A486" t="str">
        <f>"600571"</f>
        <v>600571</v>
      </c>
      <c r="B486" t="s">
        <v>486</v>
      </c>
    </row>
    <row r="487" spans="1:2">
      <c r="A487" t="str">
        <f>"600572"</f>
        <v>600572</v>
      </c>
      <c r="B487" t="s">
        <v>487</v>
      </c>
    </row>
    <row r="488" spans="1:2">
      <c r="A488" t="str">
        <f>"600573"</f>
        <v>600573</v>
      </c>
      <c r="B488" t="s">
        <v>488</v>
      </c>
    </row>
    <row r="489" spans="1:2">
      <c r="A489" t="str">
        <f>"600575"</f>
        <v>600575</v>
      </c>
      <c r="B489" t="s">
        <v>489</v>
      </c>
    </row>
    <row r="490" spans="1:2">
      <c r="A490" t="str">
        <f>"600576"</f>
        <v>600576</v>
      </c>
      <c r="B490" t="s">
        <v>490</v>
      </c>
    </row>
    <row r="491" spans="1:2">
      <c r="A491" t="str">
        <f>"600577"</f>
        <v>600577</v>
      </c>
      <c r="B491" t="s">
        <v>491</v>
      </c>
    </row>
    <row r="492" spans="1:2">
      <c r="A492" t="str">
        <f>"600578"</f>
        <v>600578</v>
      </c>
      <c r="B492" t="s">
        <v>492</v>
      </c>
    </row>
    <row r="493" spans="1:2">
      <c r="A493" t="str">
        <f>"600579"</f>
        <v>600579</v>
      </c>
      <c r="B493" t="s">
        <v>493</v>
      </c>
    </row>
    <row r="494" spans="1:2">
      <c r="A494" t="str">
        <f>"600580"</f>
        <v>600580</v>
      </c>
      <c r="B494" t="s">
        <v>494</v>
      </c>
    </row>
    <row r="495" spans="1:2">
      <c r="A495" t="str">
        <f>"600581"</f>
        <v>600581</v>
      </c>
      <c r="B495" t="s">
        <v>495</v>
      </c>
    </row>
    <row r="496" spans="1:2">
      <c r="A496" t="str">
        <f>"600582"</f>
        <v>600582</v>
      </c>
      <c r="B496" t="s">
        <v>496</v>
      </c>
    </row>
    <row r="497" spans="1:2">
      <c r="A497" t="str">
        <f>"600583"</f>
        <v>600583</v>
      </c>
      <c r="B497" t="s">
        <v>497</v>
      </c>
    </row>
    <row r="498" spans="1:2">
      <c r="A498" t="str">
        <f>"600584"</f>
        <v>600584</v>
      </c>
      <c r="B498" t="s">
        <v>498</v>
      </c>
    </row>
    <row r="499" spans="1:2">
      <c r="A499" t="str">
        <f>"600585"</f>
        <v>600585</v>
      </c>
      <c r="B499" t="s">
        <v>499</v>
      </c>
    </row>
    <row r="500" spans="1:2">
      <c r="A500" t="str">
        <f>"600586"</f>
        <v>600586</v>
      </c>
      <c r="B500" t="s">
        <v>500</v>
      </c>
    </row>
    <row r="501" spans="1:2">
      <c r="A501" t="str">
        <f>"600587"</f>
        <v>600587</v>
      </c>
      <c r="B501" t="s">
        <v>501</v>
      </c>
    </row>
    <row r="502" spans="1:2">
      <c r="A502" t="str">
        <f>"600588"</f>
        <v>600588</v>
      </c>
      <c r="B502" t="s">
        <v>502</v>
      </c>
    </row>
    <row r="503" spans="1:2">
      <c r="A503" t="str">
        <f>"600589"</f>
        <v>600589</v>
      </c>
      <c r="B503" t="s">
        <v>503</v>
      </c>
    </row>
    <row r="504" spans="1:2">
      <c r="A504" t="str">
        <f>"600590"</f>
        <v>600590</v>
      </c>
      <c r="B504" t="s">
        <v>504</v>
      </c>
    </row>
    <row r="505" spans="1:2">
      <c r="A505" t="str">
        <f>"600591"</f>
        <v>600591</v>
      </c>
      <c r="B505" t="s">
        <v>505</v>
      </c>
    </row>
    <row r="506" spans="1:2">
      <c r="A506" t="str">
        <f>"600592"</f>
        <v>600592</v>
      </c>
      <c r="B506" t="s">
        <v>506</v>
      </c>
    </row>
    <row r="507" spans="1:2">
      <c r="A507" t="str">
        <f>"600593"</f>
        <v>600593</v>
      </c>
      <c r="B507" t="s">
        <v>507</v>
      </c>
    </row>
    <row r="508" spans="1:2">
      <c r="A508" t="str">
        <f>"600594"</f>
        <v>600594</v>
      </c>
      <c r="B508" t="s">
        <v>508</v>
      </c>
    </row>
    <row r="509" spans="1:2">
      <c r="A509" t="str">
        <f>"600595"</f>
        <v>600595</v>
      </c>
      <c r="B509" t="s">
        <v>509</v>
      </c>
    </row>
    <row r="510" spans="1:2">
      <c r="A510" t="str">
        <f>"600596"</f>
        <v>600596</v>
      </c>
      <c r="B510" t="s">
        <v>510</v>
      </c>
    </row>
    <row r="511" spans="1:2">
      <c r="A511" t="str">
        <f>"600597"</f>
        <v>600597</v>
      </c>
      <c r="B511" t="s">
        <v>511</v>
      </c>
    </row>
    <row r="512" spans="1:2">
      <c r="A512" t="str">
        <f>"600598"</f>
        <v>600598</v>
      </c>
      <c r="B512" t="s">
        <v>512</v>
      </c>
    </row>
    <row r="513" spans="1:2">
      <c r="A513" t="str">
        <f>"600599"</f>
        <v>600599</v>
      </c>
      <c r="B513" t="s">
        <v>513</v>
      </c>
    </row>
    <row r="514" spans="1:2">
      <c r="A514" t="str">
        <f>"600600"</f>
        <v>600600</v>
      </c>
      <c r="B514" t="s">
        <v>514</v>
      </c>
    </row>
    <row r="515" spans="1:2">
      <c r="A515" t="str">
        <f>"600601"</f>
        <v>600601</v>
      </c>
      <c r="B515" t="s">
        <v>515</v>
      </c>
    </row>
    <row r="516" spans="1:2">
      <c r="A516" t="str">
        <f>"600602"</f>
        <v>600602</v>
      </c>
      <c r="B516" t="s">
        <v>516</v>
      </c>
    </row>
    <row r="517" spans="1:2">
      <c r="A517" t="str">
        <f>"600603"</f>
        <v>600603</v>
      </c>
      <c r="B517" t="s">
        <v>517</v>
      </c>
    </row>
    <row r="518" spans="1:2">
      <c r="A518" t="str">
        <f>"600604"</f>
        <v>600604</v>
      </c>
      <c r="B518" t="s">
        <v>518</v>
      </c>
    </row>
    <row r="519" spans="1:2">
      <c r="A519" t="str">
        <f>"600605"</f>
        <v>600605</v>
      </c>
      <c r="B519" t="s">
        <v>519</v>
      </c>
    </row>
    <row r="520" spans="1:2">
      <c r="A520" t="str">
        <f>"600606"</f>
        <v>600606</v>
      </c>
      <c r="B520" t="s">
        <v>520</v>
      </c>
    </row>
    <row r="521" spans="1:2">
      <c r="A521" t="str">
        <f>"600607"</f>
        <v>600607</v>
      </c>
      <c r="B521" t="s">
        <v>521</v>
      </c>
    </row>
    <row r="522" spans="1:2">
      <c r="A522" t="str">
        <f>"600608"</f>
        <v>600608</v>
      </c>
      <c r="B522" t="s">
        <v>522</v>
      </c>
    </row>
    <row r="523" spans="1:2">
      <c r="A523" t="str">
        <f>"600609"</f>
        <v>600609</v>
      </c>
      <c r="B523" t="s">
        <v>523</v>
      </c>
    </row>
    <row r="524" spans="1:2">
      <c r="A524" t="str">
        <f>"600610"</f>
        <v>600610</v>
      </c>
      <c r="B524" t="s">
        <v>524</v>
      </c>
    </row>
    <row r="525" spans="1:2">
      <c r="A525" t="str">
        <f>"600611"</f>
        <v>600611</v>
      </c>
      <c r="B525" t="s">
        <v>525</v>
      </c>
    </row>
    <row r="526" spans="1:2">
      <c r="A526" t="str">
        <f>"600612"</f>
        <v>600612</v>
      </c>
      <c r="B526" t="s">
        <v>526</v>
      </c>
    </row>
    <row r="527" spans="1:2">
      <c r="A527" t="str">
        <f>"600613"</f>
        <v>600613</v>
      </c>
      <c r="B527" t="s">
        <v>527</v>
      </c>
    </row>
    <row r="528" spans="1:2">
      <c r="A528" t="str">
        <f>"600614"</f>
        <v>600614</v>
      </c>
      <c r="B528" t="s">
        <v>528</v>
      </c>
    </row>
    <row r="529" spans="1:2">
      <c r="A529" t="str">
        <f>"600615"</f>
        <v>600615</v>
      </c>
      <c r="B529" t="s">
        <v>529</v>
      </c>
    </row>
    <row r="530" spans="1:2">
      <c r="A530" t="str">
        <f>"600616"</f>
        <v>600616</v>
      </c>
      <c r="B530" t="s">
        <v>530</v>
      </c>
    </row>
    <row r="531" spans="1:2">
      <c r="A531" t="str">
        <f>"600617"</f>
        <v>600617</v>
      </c>
      <c r="B531" t="s">
        <v>531</v>
      </c>
    </row>
    <row r="532" spans="1:2">
      <c r="A532" t="str">
        <f>"600618"</f>
        <v>600618</v>
      </c>
      <c r="B532" t="s">
        <v>532</v>
      </c>
    </row>
    <row r="533" spans="1:2">
      <c r="A533" t="str">
        <f>"600619"</f>
        <v>600619</v>
      </c>
      <c r="B533" t="s">
        <v>533</v>
      </c>
    </row>
    <row r="534" spans="1:2">
      <c r="A534" t="str">
        <f>"600620"</f>
        <v>600620</v>
      </c>
      <c r="B534" t="s">
        <v>534</v>
      </c>
    </row>
    <row r="535" spans="1:2">
      <c r="A535" t="str">
        <f>"600621"</f>
        <v>600621</v>
      </c>
      <c r="B535" t="s">
        <v>535</v>
      </c>
    </row>
    <row r="536" spans="1:2">
      <c r="A536" t="str">
        <f>"600622"</f>
        <v>600622</v>
      </c>
      <c r="B536" t="s">
        <v>536</v>
      </c>
    </row>
    <row r="537" spans="1:2">
      <c r="A537" t="str">
        <f>"600623"</f>
        <v>600623</v>
      </c>
      <c r="B537" t="s">
        <v>537</v>
      </c>
    </row>
    <row r="538" spans="1:2">
      <c r="A538" t="str">
        <f>"600624"</f>
        <v>600624</v>
      </c>
      <c r="B538" t="s">
        <v>538</v>
      </c>
    </row>
    <row r="539" spans="1:2">
      <c r="A539" t="str">
        <f>"600625"</f>
        <v>600625</v>
      </c>
      <c r="B539" t="s">
        <v>539</v>
      </c>
    </row>
    <row r="540" spans="1:2">
      <c r="A540" t="str">
        <f>"600626"</f>
        <v>600626</v>
      </c>
      <c r="B540" t="s">
        <v>540</v>
      </c>
    </row>
    <row r="541" spans="1:2">
      <c r="A541" t="str">
        <f>"600627"</f>
        <v>600627</v>
      </c>
      <c r="B541" t="s">
        <v>541</v>
      </c>
    </row>
    <row r="542" spans="1:2">
      <c r="A542" t="str">
        <f>"600628"</f>
        <v>600628</v>
      </c>
      <c r="B542" t="s">
        <v>542</v>
      </c>
    </row>
    <row r="543" spans="1:2">
      <c r="A543" t="str">
        <f>"600629"</f>
        <v>600629</v>
      </c>
      <c r="B543" t="s">
        <v>543</v>
      </c>
    </row>
    <row r="544" spans="1:2">
      <c r="A544" t="str">
        <f>"600630"</f>
        <v>600630</v>
      </c>
      <c r="B544" t="s">
        <v>544</v>
      </c>
    </row>
    <row r="545" spans="1:2">
      <c r="A545" t="str">
        <f>"600631"</f>
        <v>600631</v>
      </c>
      <c r="B545" t="s">
        <v>545</v>
      </c>
    </row>
    <row r="546" spans="1:2">
      <c r="A546" t="str">
        <f>"600632"</f>
        <v>600632</v>
      </c>
      <c r="B546" t="s">
        <v>546</v>
      </c>
    </row>
    <row r="547" spans="1:2">
      <c r="A547" t="str">
        <f>"600633"</f>
        <v>600633</v>
      </c>
      <c r="B547" t="s">
        <v>547</v>
      </c>
    </row>
    <row r="548" spans="1:2">
      <c r="A548" t="str">
        <f>"600634"</f>
        <v>600634</v>
      </c>
      <c r="B548" t="s">
        <v>548</v>
      </c>
    </row>
    <row r="549" spans="1:2">
      <c r="A549" t="str">
        <f>"600635"</f>
        <v>600635</v>
      </c>
      <c r="B549" t="s">
        <v>549</v>
      </c>
    </row>
    <row r="550" spans="1:2">
      <c r="A550" t="str">
        <f>"600636"</f>
        <v>600636</v>
      </c>
      <c r="B550" t="s">
        <v>550</v>
      </c>
    </row>
    <row r="551" spans="1:2">
      <c r="A551" t="str">
        <f>"600637"</f>
        <v>600637</v>
      </c>
      <c r="B551" t="s">
        <v>551</v>
      </c>
    </row>
    <row r="552" spans="1:2">
      <c r="A552" t="str">
        <f>"600638"</f>
        <v>600638</v>
      </c>
      <c r="B552" t="s">
        <v>552</v>
      </c>
    </row>
    <row r="553" spans="1:2">
      <c r="A553" t="str">
        <f>"600639"</f>
        <v>600639</v>
      </c>
      <c r="B553" t="s">
        <v>553</v>
      </c>
    </row>
    <row r="554" spans="1:2">
      <c r="A554" t="str">
        <f>"600640"</f>
        <v>600640</v>
      </c>
      <c r="B554" t="s">
        <v>554</v>
      </c>
    </row>
    <row r="555" spans="1:2">
      <c r="A555" t="str">
        <f>"600641"</f>
        <v>600641</v>
      </c>
      <c r="B555" t="s">
        <v>555</v>
      </c>
    </row>
    <row r="556" spans="1:2">
      <c r="A556" t="str">
        <f>"600642"</f>
        <v>600642</v>
      </c>
      <c r="B556" t="s">
        <v>556</v>
      </c>
    </row>
    <row r="557" spans="1:2">
      <c r="A557" t="str">
        <f>"600643"</f>
        <v>600643</v>
      </c>
      <c r="B557" t="s">
        <v>557</v>
      </c>
    </row>
    <row r="558" spans="1:2">
      <c r="A558" t="str">
        <f>"600644"</f>
        <v>600644</v>
      </c>
      <c r="B558" t="s">
        <v>558</v>
      </c>
    </row>
    <row r="559" spans="1:2">
      <c r="A559" t="str">
        <f>"600645"</f>
        <v>600645</v>
      </c>
      <c r="B559" t="s">
        <v>559</v>
      </c>
    </row>
    <row r="560" spans="1:2">
      <c r="A560" t="str">
        <f>"600646"</f>
        <v>600646</v>
      </c>
      <c r="B560" t="s">
        <v>560</v>
      </c>
    </row>
    <row r="561" spans="1:2">
      <c r="A561" t="str">
        <f>"600647"</f>
        <v>600647</v>
      </c>
      <c r="B561" t="s">
        <v>561</v>
      </c>
    </row>
    <row r="562" spans="1:2">
      <c r="A562" t="str">
        <f>"600648"</f>
        <v>600648</v>
      </c>
      <c r="B562" t="s">
        <v>562</v>
      </c>
    </row>
    <row r="563" spans="1:2">
      <c r="A563" t="str">
        <f>"600649"</f>
        <v>600649</v>
      </c>
      <c r="B563" t="s">
        <v>563</v>
      </c>
    </row>
    <row r="564" spans="1:2">
      <c r="A564" t="str">
        <f>"600650"</f>
        <v>600650</v>
      </c>
      <c r="B564" t="s">
        <v>564</v>
      </c>
    </row>
    <row r="565" spans="1:2">
      <c r="A565" t="str">
        <f>"600651"</f>
        <v>600651</v>
      </c>
      <c r="B565" t="s">
        <v>565</v>
      </c>
    </row>
    <row r="566" spans="1:2">
      <c r="A566" t="str">
        <f>"600652"</f>
        <v>600652</v>
      </c>
      <c r="B566" t="s">
        <v>566</v>
      </c>
    </row>
    <row r="567" spans="1:2">
      <c r="A567" t="str">
        <f>"600653"</f>
        <v>600653</v>
      </c>
      <c r="B567" t="s">
        <v>567</v>
      </c>
    </row>
    <row r="568" spans="1:2">
      <c r="A568" t="str">
        <f>"600654"</f>
        <v>600654</v>
      </c>
      <c r="B568" t="s">
        <v>568</v>
      </c>
    </row>
    <row r="569" spans="1:2">
      <c r="A569" t="str">
        <f>"600655"</f>
        <v>600655</v>
      </c>
      <c r="B569" t="s">
        <v>569</v>
      </c>
    </row>
    <row r="570" spans="1:2">
      <c r="A570" t="str">
        <f>"600656"</f>
        <v>600656</v>
      </c>
      <c r="B570" t="s">
        <v>570</v>
      </c>
    </row>
    <row r="571" spans="1:2">
      <c r="A571" t="str">
        <f>"600657"</f>
        <v>600657</v>
      </c>
      <c r="B571" t="s">
        <v>571</v>
      </c>
    </row>
    <row r="572" spans="1:2">
      <c r="A572" t="str">
        <f>"600658"</f>
        <v>600658</v>
      </c>
      <c r="B572" t="s">
        <v>572</v>
      </c>
    </row>
    <row r="573" spans="1:2">
      <c r="A573" t="str">
        <f>"600659"</f>
        <v>600659</v>
      </c>
      <c r="B573" t="s">
        <v>573</v>
      </c>
    </row>
    <row r="574" spans="1:2">
      <c r="A574" t="str">
        <f>"600660"</f>
        <v>600660</v>
      </c>
      <c r="B574" t="s">
        <v>574</v>
      </c>
    </row>
    <row r="575" spans="1:2">
      <c r="A575" t="str">
        <f>"600661"</f>
        <v>600661</v>
      </c>
      <c r="B575" t="s">
        <v>575</v>
      </c>
    </row>
    <row r="576" spans="1:2">
      <c r="A576" t="str">
        <f>"600662"</f>
        <v>600662</v>
      </c>
      <c r="B576" t="s">
        <v>576</v>
      </c>
    </row>
    <row r="577" spans="1:2">
      <c r="A577" t="str">
        <f>"600663"</f>
        <v>600663</v>
      </c>
      <c r="B577" t="s">
        <v>577</v>
      </c>
    </row>
    <row r="578" spans="1:2">
      <c r="A578" t="str">
        <f>"600664"</f>
        <v>600664</v>
      </c>
      <c r="B578" t="s">
        <v>578</v>
      </c>
    </row>
    <row r="579" spans="1:2">
      <c r="A579" t="str">
        <f>"600665"</f>
        <v>600665</v>
      </c>
      <c r="B579" t="s">
        <v>579</v>
      </c>
    </row>
    <row r="580" spans="1:2">
      <c r="A580" t="str">
        <f>"600666"</f>
        <v>600666</v>
      </c>
      <c r="B580" t="s">
        <v>580</v>
      </c>
    </row>
    <row r="581" spans="1:2">
      <c r="A581" t="str">
        <f>"600667"</f>
        <v>600667</v>
      </c>
      <c r="B581" t="s">
        <v>581</v>
      </c>
    </row>
    <row r="582" spans="1:2">
      <c r="A582" t="str">
        <f>"600668"</f>
        <v>600668</v>
      </c>
      <c r="B582" t="s">
        <v>582</v>
      </c>
    </row>
    <row r="583" spans="1:2">
      <c r="A583" t="str">
        <f>"600669"</f>
        <v>600669</v>
      </c>
      <c r="B583" t="s">
        <v>583</v>
      </c>
    </row>
    <row r="584" spans="1:2">
      <c r="A584" t="str">
        <f>"600670"</f>
        <v>600670</v>
      </c>
      <c r="B584" t="s">
        <v>584</v>
      </c>
    </row>
    <row r="585" spans="1:2">
      <c r="A585" t="str">
        <f>"600671"</f>
        <v>600671</v>
      </c>
      <c r="B585" t="s">
        <v>585</v>
      </c>
    </row>
    <row r="586" spans="1:2">
      <c r="A586" t="str">
        <f>"600672"</f>
        <v>600672</v>
      </c>
      <c r="B586" t="s">
        <v>586</v>
      </c>
    </row>
    <row r="587" spans="1:2">
      <c r="A587" t="str">
        <f>"600673"</f>
        <v>600673</v>
      </c>
      <c r="B587" t="s">
        <v>587</v>
      </c>
    </row>
    <row r="588" spans="1:2">
      <c r="A588" t="str">
        <f>"600674"</f>
        <v>600674</v>
      </c>
      <c r="B588" t="s">
        <v>588</v>
      </c>
    </row>
    <row r="589" spans="1:2">
      <c r="A589" t="str">
        <f>"600675"</f>
        <v>600675</v>
      </c>
      <c r="B589" t="s">
        <v>589</v>
      </c>
    </row>
    <row r="590" spans="1:2">
      <c r="A590" t="str">
        <f>"600676"</f>
        <v>600676</v>
      </c>
      <c r="B590" t="s">
        <v>590</v>
      </c>
    </row>
    <row r="591" spans="1:2">
      <c r="A591" t="str">
        <f>"600677"</f>
        <v>600677</v>
      </c>
      <c r="B591" t="s">
        <v>591</v>
      </c>
    </row>
    <row r="592" spans="1:2">
      <c r="A592" t="str">
        <f>"600678"</f>
        <v>600678</v>
      </c>
      <c r="B592" t="s">
        <v>592</v>
      </c>
    </row>
    <row r="593" spans="1:2">
      <c r="A593" t="str">
        <f>"600679"</f>
        <v>600679</v>
      </c>
      <c r="B593" t="s">
        <v>593</v>
      </c>
    </row>
    <row r="594" spans="1:2">
      <c r="A594" t="str">
        <f>"600680"</f>
        <v>600680</v>
      </c>
      <c r="B594" t="s">
        <v>594</v>
      </c>
    </row>
    <row r="595" spans="1:2">
      <c r="A595" t="str">
        <f>"600681"</f>
        <v>600681</v>
      </c>
      <c r="B595" t="s">
        <v>595</v>
      </c>
    </row>
    <row r="596" spans="1:2">
      <c r="A596" t="str">
        <f>"600682"</f>
        <v>600682</v>
      </c>
      <c r="B596" t="s">
        <v>596</v>
      </c>
    </row>
    <row r="597" spans="1:2">
      <c r="A597" t="str">
        <f>"600683"</f>
        <v>600683</v>
      </c>
      <c r="B597" t="s">
        <v>597</v>
      </c>
    </row>
    <row r="598" spans="1:2">
      <c r="A598" t="str">
        <f>"600684"</f>
        <v>600684</v>
      </c>
      <c r="B598" t="s">
        <v>598</v>
      </c>
    </row>
    <row r="599" spans="1:2">
      <c r="A599" t="str">
        <f>"600685"</f>
        <v>600685</v>
      </c>
      <c r="B599" t="s">
        <v>599</v>
      </c>
    </row>
    <row r="600" spans="1:2">
      <c r="A600" t="str">
        <f>"600686"</f>
        <v>600686</v>
      </c>
      <c r="B600" t="s">
        <v>600</v>
      </c>
    </row>
    <row r="601" spans="1:2">
      <c r="A601" t="str">
        <f>"600687"</f>
        <v>600687</v>
      </c>
      <c r="B601" t="s">
        <v>601</v>
      </c>
    </row>
    <row r="602" spans="1:2">
      <c r="A602" t="str">
        <f>"600688"</f>
        <v>600688</v>
      </c>
      <c r="B602" t="s">
        <v>602</v>
      </c>
    </row>
    <row r="603" spans="1:2">
      <c r="A603" t="str">
        <f>"600689"</f>
        <v>600689</v>
      </c>
      <c r="B603" t="s">
        <v>603</v>
      </c>
    </row>
    <row r="604" spans="1:2">
      <c r="A604" t="str">
        <f>"600690"</f>
        <v>600690</v>
      </c>
      <c r="B604" t="s">
        <v>604</v>
      </c>
    </row>
    <row r="605" spans="1:2">
      <c r="A605" t="str">
        <f>"600691"</f>
        <v>600691</v>
      </c>
      <c r="B605" t="s">
        <v>605</v>
      </c>
    </row>
    <row r="606" spans="1:2">
      <c r="A606" t="str">
        <f>"600692"</f>
        <v>600692</v>
      </c>
      <c r="B606" t="s">
        <v>606</v>
      </c>
    </row>
    <row r="607" spans="1:2">
      <c r="A607" t="str">
        <f>"600693"</f>
        <v>600693</v>
      </c>
      <c r="B607" t="s">
        <v>607</v>
      </c>
    </row>
    <row r="608" spans="1:2">
      <c r="A608" t="str">
        <f>"600694"</f>
        <v>600694</v>
      </c>
      <c r="B608" t="s">
        <v>608</v>
      </c>
    </row>
    <row r="609" spans="1:2">
      <c r="A609" t="str">
        <f>"600695"</f>
        <v>600695</v>
      </c>
      <c r="B609" t="s">
        <v>609</v>
      </c>
    </row>
    <row r="610" spans="1:2">
      <c r="A610" t="str">
        <f>"600696"</f>
        <v>600696</v>
      </c>
      <c r="B610" t="s">
        <v>610</v>
      </c>
    </row>
    <row r="611" spans="1:2">
      <c r="A611" t="str">
        <f>"600697"</f>
        <v>600697</v>
      </c>
      <c r="B611" t="s">
        <v>611</v>
      </c>
    </row>
    <row r="612" spans="1:2">
      <c r="A612" t="str">
        <f>"600698"</f>
        <v>600698</v>
      </c>
      <c r="B612" t="s">
        <v>612</v>
      </c>
    </row>
    <row r="613" spans="1:2">
      <c r="A613" t="str">
        <f>"600699"</f>
        <v>600699</v>
      </c>
      <c r="B613" t="s">
        <v>613</v>
      </c>
    </row>
    <row r="614" spans="1:2">
      <c r="A614" t="str">
        <f>"600700"</f>
        <v>600700</v>
      </c>
      <c r="B614" t="s">
        <v>614</v>
      </c>
    </row>
    <row r="615" spans="1:2">
      <c r="A615" t="str">
        <f>"600701"</f>
        <v>600701</v>
      </c>
      <c r="B615" t="s">
        <v>615</v>
      </c>
    </row>
    <row r="616" spans="1:2">
      <c r="A616" t="str">
        <f>"600702"</f>
        <v>600702</v>
      </c>
      <c r="B616" t="s">
        <v>616</v>
      </c>
    </row>
    <row r="617" spans="1:2">
      <c r="A617" t="str">
        <f>"600703"</f>
        <v>600703</v>
      </c>
      <c r="B617" t="s">
        <v>617</v>
      </c>
    </row>
    <row r="618" spans="1:2">
      <c r="A618" t="str">
        <f>"600704"</f>
        <v>600704</v>
      </c>
      <c r="B618" t="s">
        <v>618</v>
      </c>
    </row>
    <row r="619" spans="1:2">
      <c r="A619" t="str">
        <f>"600705"</f>
        <v>600705</v>
      </c>
      <c r="B619" t="s">
        <v>619</v>
      </c>
    </row>
    <row r="620" spans="1:2">
      <c r="A620" t="str">
        <f>"600706"</f>
        <v>600706</v>
      </c>
      <c r="B620" t="s">
        <v>620</v>
      </c>
    </row>
    <row r="621" spans="1:2">
      <c r="A621" t="str">
        <f>"600707"</f>
        <v>600707</v>
      </c>
      <c r="B621" t="s">
        <v>621</v>
      </c>
    </row>
    <row r="622" spans="1:2">
      <c r="A622" t="str">
        <f>"600708"</f>
        <v>600708</v>
      </c>
      <c r="B622" t="s">
        <v>622</v>
      </c>
    </row>
    <row r="623" spans="1:2">
      <c r="A623" t="str">
        <f>"600709"</f>
        <v>600709</v>
      </c>
      <c r="B623" t="s">
        <v>623</v>
      </c>
    </row>
    <row r="624" spans="1:2">
      <c r="A624" t="str">
        <f>"600710"</f>
        <v>600710</v>
      </c>
      <c r="B624" t="s">
        <v>624</v>
      </c>
    </row>
    <row r="625" spans="1:2">
      <c r="A625" t="str">
        <f>"600711"</f>
        <v>600711</v>
      </c>
      <c r="B625" t="s">
        <v>625</v>
      </c>
    </row>
    <row r="626" spans="1:2">
      <c r="A626" t="str">
        <f>"600712"</f>
        <v>600712</v>
      </c>
      <c r="B626" t="s">
        <v>626</v>
      </c>
    </row>
    <row r="627" spans="1:2">
      <c r="A627" t="str">
        <f>"600713"</f>
        <v>600713</v>
      </c>
      <c r="B627" t="s">
        <v>627</v>
      </c>
    </row>
    <row r="628" spans="1:2">
      <c r="A628" t="str">
        <f>"600714"</f>
        <v>600714</v>
      </c>
      <c r="B628" t="s">
        <v>628</v>
      </c>
    </row>
    <row r="629" spans="1:2">
      <c r="A629" t="str">
        <f>"600715"</f>
        <v>600715</v>
      </c>
      <c r="B629" t="s">
        <v>629</v>
      </c>
    </row>
    <row r="630" spans="1:2">
      <c r="A630" t="str">
        <f>"600716"</f>
        <v>600716</v>
      </c>
      <c r="B630" t="s">
        <v>630</v>
      </c>
    </row>
    <row r="631" spans="1:2">
      <c r="A631" t="str">
        <f>"600717"</f>
        <v>600717</v>
      </c>
      <c r="B631" t="s">
        <v>631</v>
      </c>
    </row>
    <row r="632" spans="1:2">
      <c r="A632" t="str">
        <f>"600718"</f>
        <v>600718</v>
      </c>
      <c r="B632" t="s">
        <v>632</v>
      </c>
    </row>
    <row r="633" spans="1:2">
      <c r="A633" t="str">
        <f>"600719"</f>
        <v>600719</v>
      </c>
      <c r="B633" t="s">
        <v>633</v>
      </c>
    </row>
    <row r="634" spans="1:2">
      <c r="A634" t="str">
        <f>"600720"</f>
        <v>600720</v>
      </c>
      <c r="B634" t="s">
        <v>634</v>
      </c>
    </row>
    <row r="635" spans="1:2">
      <c r="A635" t="str">
        <f>"600721"</f>
        <v>600721</v>
      </c>
      <c r="B635" t="s">
        <v>635</v>
      </c>
    </row>
    <row r="636" spans="1:2">
      <c r="A636" t="str">
        <f>"600722"</f>
        <v>600722</v>
      </c>
      <c r="B636" t="s">
        <v>636</v>
      </c>
    </row>
    <row r="637" spans="1:2">
      <c r="A637" t="str">
        <f>"600723"</f>
        <v>600723</v>
      </c>
      <c r="B637" t="s">
        <v>637</v>
      </c>
    </row>
    <row r="638" spans="1:2">
      <c r="A638" t="str">
        <f>"600724"</f>
        <v>600724</v>
      </c>
      <c r="B638" t="s">
        <v>638</v>
      </c>
    </row>
    <row r="639" spans="1:2">
      <c r="A639" t="str">
        <f>"600725"</f>
        <v>600725</v>
      </c>
      <c r="B639" t="s">
        <v>639</v>
      </c>
    </row>
    <row r="640" spans="1:2">
      <c r="A640" t="str">
        <f>"600726"</f>
        <v>600726</v>
      </c>
      <c r="B640" t="s">
        <v>640</v>
      </c>
    </row>
    <row r="641" spans="1:2">
      <c r="A641" t="str">
        <f>"600727"</f>
        <v>600727</v>
      </c>
      <c r="B641" t="s">
        <v>641</v>
      </c>
    </row>
    <row r="642" spans="1:2">
      <c r="A642" t="str">
        <f>"600728"</f>
        <v>600728</v>
      </c>
      <c r="B642" t="s">
        <v>642</v>
      </c>
    </row>
    <row r="643" spans="1:2">
      <c r="A643" t="str">
        <f>"600729"</f>
        <v>600729</v>
      </c>
      <c r="B643" t="s">
        <v>643</v>
      </c>
    </row>
    <row r="644" spans="1:2">
      <c r="A644" t="str">
        <f>"600730"</f>
        <v>600730</v>
      </c>
      <c r="B644" t="s">
        <v>644</v>
      </c>
    </row>
    <row r="645" spans="1:2">
      <c r="A645" t="str">
        <f>"600731"</f>
        <v>600731</v>
      </c>
      <c r="B645" t="s">
        <v>645</v>
      </c>
    </row>
    <row r="646" spans="1:2">
      <c r="A646" t="str">
        <f>"600732"</f>
        <v>600732</v>
      </c>
      <c r="B646" t="s">
        <v>646</v>
      </c>
    </row>
    <row r="647" spans="1:2">
      <c r="A647" t="str">
        <f>"600733"</f>
        <v>600733</v>
      </c>
      <c r="B647" t="s">
        <v>647</v>
      </c>
    </row>
    <row r="648" spans="1:2">
      <c r="A648" t="str">
        <f>"600734"</f>
        <v>600734</v>
      </c>
      <c r="B648" t="s">
        <v>648</v>
      </c>
    </row>
    <row r="649" spans="1:2">
      <c r="A649" t="str">
        <f>"600735"</f>
        <v>600735</v>
      </c>
      <c r="B649" t="s">
        <v>649</v>
      </c>
    </row>
    <row r="650" spans="1:2">
      <c r="A650" t="str">
        <f>"600736"</f>
        <v>600736</v>
      </c>
      <c r="B650" t="s">
        <v>650</v>
      </c>
    </row>
    <row r="651" spans="1:2">
      <c r="A651" t="str">
        <f>"600737"</f>
        <v>600737</v>
      </c>
      <c r="B651" t="s">
        <v>651</v>
      </c>
    </row>
    <row r="652" spans="1:2">
      <c r="A652" t="str">
        <f>"600738"</f>
        <v>600738</v>
      </c>
      <c r="B652" t="s">
        <v>652</v>
      </c>
    </row>
    <row r="653" spans="1:2">
      <c r="A653" t="str">
        <f>"600739"</f>
        <v>600739</v>
      </c>
      <c r="B653" t="s">
        <v>653</v>
      </c>
    </row>
    <row r="654" spans="1:2">
      <c r="A654" t="str">
        <f>"600740"</f>
        <v>600740</v>
      </c>
      <c r="B654" t="s">
        <v>654</v>
      </c>
    </row>
    <row r="655" spans="1:2">
      <c r="A655" t="str">
        <f>"600741"</f>
        <v>600741</v>
      </c>
      <c r="B655" t="s">
        <v>655</v>
      </c>
    </row>
    <row r="656" spans="1:2">
      <c r="A656" t="str">
        <f>"600742"</f>
        <v>600742</v>
      </c>
      <c r="B656" t="s">
        <v>656</v>
      </c>
    </row>
    <row r="657" spans="1:2">
      <c r="A657" t="str">
        <f>"600743"</f>
        <v>600743</v>
      </c>
      <c r="B657" t="s">
        <v>657</v>
      </c>
    </row>
    <row r="658" spans="1:2">
      <c r="A658" t="str">
        <f>"600744"</f>
        <v>600744</v>
      </c>
      <c r="B658" t="s">
        <v>658</v>
      </c>
    </row>
    <row r="659" spans="1:2">
      <c r="A659" t="str">
        <f>"600745"</f>
        <v>600745</v>
      </c>
      <c r="B659" t="s">
        <v>659</v>
      </c>
    </row>
    <row r="660" spans="1:2">
      <c r="A660" t="str">
        <f>"600746"</f>
        <v>600746</v>
      </c>
      <c r="B660" t="s">
        <v>660</v>
      </c>
    </row>
    <row r="661" spans="1:2">
      <c r="A661" t="str">
        <f>"600747"</f>
        <v>600747</v>
      </c>
      <c r="B661" t="s">
        <v>661</v>
      </c>
    </row>
    <row r="662" spans="1:2">
      <c r="A662" t="str">
        <f>"600748"</f>
        <v>600748</v>
      </c>
      <c r="B662" t="s">
        <v>662</v>
      </c>
    </row>
    <row r="663" spans="1:2">
      <c r="A663" t="str">
        <f>"600749"</f>
        <v>600749</v>
      </c>
      <c r="B663" t="s">
        <v>663</v>
      </c>
    </row>
    <row r="664" spans="1:2">
      <c r="A664" t="str">
        <f>"600750"</f>
        <v>600750</v>
      </c>
      <c r="B664" t="s">
        <v>664</v>
      </c>
    </row>
    <row r="665" spans="1:2">
      <c r="A665" t="str">
        <f>"600751"</f>
        <v>600751</v>
      </c>
      <c r="B665" t="s">
        <v>665</v>
      </c>
    </row>
    <row r="666" spans="1:2">
      <c r="A666" t="str">
        <f>"600752"</f>
        <v>600752</v>
      </c>
      <c r="B666" t="s">
        <v>666</v>
      </c>
    </row>
    <row r="667" spans="1:2">
      <c r="A667" t="str">
        <f>"600753"</f>
        <v>600753</v>
      </c>
      <c r="B667" t="s">
        <v>667</v>
      </c>
    </row>
    <row r="668" spans="1:2">
      <c r="A668" t="str">
        <f>"600754"</f>
        <v>600754</v>
      </c>
      <c r="B668" t="s">
        <v>668</v>
      </c>
    </row>
    <row r="669" spans="1:2">
      <c r="A669" t="str">
        <f>"600755"</f>
        <v>600755</v>
      </c>
      <c r="B669" t="s">
        <v>669</v>
      </c>
    </row>
    <row r="670" spans="1:2">
      <c r="A670" t="str">
        <f>"600756"</f>
        <v>600756</v>
      </c>
      <c r="B670" t="s">
        <v>670</v>
      </c>
    </row>
    <row r="671" spans="1:2">
      <c r="A671" t="str">
        <f>"600757"</f>
        <v>600757</v>
      </c>
      <c r="B671" t="s">
        <v>671</v>
      </c>
    </row>
    <row r="672" spans="1:2">
      <c r="A672" t="str">
        <f>"600758"</f>
        <v>600758</v>
      </c>
      <c r="B672" t="s">
        <v>672</v>
      </c>
    </row>
    <row r="673" spans="1:2">
      <c r="A673" t="str">
        <f>"600759"</f>
        <v>600759</v>
      </c>
      <c r="B673" t="s">
        <v>673</v>
      </c>
    </row>
    <row r="674" spans="1:2">
      <c r="A674" t="str">
        <f>"600760"</f>
        <v>600760</v>
      </c>
      <c r="B674" t="s">
        <v>674</v>
      </c>
    </row>
    <row r="675" spans="1:2">
      <c r="A675" t="str">
        <f>"600761"</f>
        <v>600761</v>
      </c>
      <c r="B675" t="s">
        <v>675</v>
      </c>
    </row>
    <row r="676" spans="1:2">
      <c r="A676" t="str">
        <f>"600762"</f>
        <v>600762</v>
      </c>
      <c r="B676" t="s">
        <v>676</v>
      </c>
    </row>
    <row r="677" spans="1:2">
      <c r="A677" t="str">
        <f>"600763"</f>
        <v>600763</v>
      </c>
      <c r="B677" t="s">
        <v>677</v>
      </c>
    </row>
    <row r="678" spans="1:2">
      <c r="A678" t="str">
        <f>"600764"</f>
        <v>600764</v>
      </c>
      <c r="B678" t="s">
        <v>678</v>
      </c>
    </row>
    <row r="679" spans="1:2">
      <c r="A679" t="str">
        <f>"600765"</f>
        <v>600765</v>
      </c>
      <c r="B679" t="s">
        <v>679</v>
      </c>
    </row>
    <row r="680" spans="1:2">
      <c r="A680" t="str">
        <f>"600766"</f>
        <v>600766</v>
      </c>
      <c r="B680" t="s">
        <v>680</v>
      </c>
    </row>
    <row r="681" spans="1:2">
      <c r="A681" t="str">
        <f>"600767"</f>
        <v>600767</v>
      </c>
      <c r="B681" t="s">
        <v>681</v>
      </c>
    </row>
    <row r="682" spans="1:2">
      <c r="A682" t="str">
        <f>"600768"</f>
        <v>600768</v>
      </c>
      <c r="B682" t="s">
        <v>682</v>
      </c>
    </row>
    <row r="683" spans="1:2">
      <c r="A683" t="str">
        <f>"600769"</f>
        <v>600769</v>
      </c>
      <c r="B683" t="s">
        <v>683</v>
      </c>
    </row>
    <row r="684" spans="1:2">
      <c r="A684" t="str">
        <f>"600770"</f>
        <v>600770</v>
      </c>
      <c r="B684" t="s">
        <v>684</v>
      </c>
    </row>
    <row r="685" spans="1:2">
      <c r="A685" t="str">
        <f>"600771"</f>
        <v>600771</v>
      </c>
      <c r="B685" t="s">
        <v>685</v>
      </c>
    </row>
    <row r="686" spans="1:2">
      <c r="A686" t="str">
        <f>"600772"</f>
        <v>600772</v>
      </c>
      <c r="B686" t="s">
        <v>686</v>
      </c>
    </row>
    <row r="687" spans="1:2">
      <c r="A687" t="str">
        <f>"600773"</f>
        <v>600773</v>
      </c>
      <c r="B687" t="s">
        <v>687</v>
      </c>
    </row>
    <row r="688" spans="1:2">
      <c r="A688" t="str">
        <f>"600774"</f>
        <v>600774</v>
      </c>
      <c r="B688" t="s">
        <v>688</v>
      </c>
    </row>
    <row r="689" spans="1:2">
      <c r="A689" t="str">
        <f>"600775"</f>
        <v>600775</v>
      </c>
      <c r="B689" t="s">
        <v>689</v>
      </c>
    </row>
    <row r="690" spans="1:2">
      <c r="A690" t="str">
        <f>"600776"</f>
        <v>600776</v>
      </c>
      <c r="B690" t="s">
        <v>690</v>
      </c>
    </row>
    <row r="691" spans="1:2">
      <c r="A691" t="str">
        <f>"600777"</f>
        <v>600777</v>
      </c>
      <c r="B691" t="s">
        <v>691</v>
      </c>
    </row>
    <row r="692" spans="1:2">
      <c r="A692" t="str">
        <f>"600778"</f>
        <v>600778</v>
      </c>
      <c r="B692" t="s">
        <v>692</v>
      </c>
    </row>
    <row r="693" spans="1:2">
      <c r="A693" t="str">
        <f>"600779"</f>
        <v>600779</v>
      </c>
      <c r="B693" t="s">
        <v>693</v>
      </c>
    </row>
    <row r="694" spans="1:2">
      <c r="A694" t="str">
        <f>"600780"</f>
        <v>600780</v>
      </c>
      <c r="B694" t="s">
        <v>694</v>
      </c>
    </row>
    <row r="695" spans="1:2">
      <c r="A695" t="str">
        <f>"600781"</f>
        <v>600781</v>
      </c>
      <c r="B695" t="s">
        <v>695</v>
      </c>
    </row>
    <row r="696" spans="1:2">
      <c r="A696" t="str">
        <f>"600782"</f>
        <v>600782</v>
      </c>
      <c r="B696" t="s">
        <v>696</v>
      </c>
    </row>
    <row r="697" spans="1:2">
      <c r="A697" t="str">
        <f>"600783"</f>
        <v>600783</v>
      </c>
      <c r="B697" t="s">
        <v>697</v>
      </c>
    </row>
    <row r="698" spans="1:2">
      <c r="A698" t="str">
        <f>"600784"</f>
        <v>600784</v>
      </c>
      <c r="B698" t="s">
        <v>698</v>
      </c>
    </row>
    <row r="699" spans="1:2">
      <c r="A699" t="str">
        <f>"600785"</f>
        <v>600785</v>
      </c>
      <c r="B699" t="s">
        <v>699</v>
      </c>
    </row>
    <row r="700" spans="1:2">
      <c r="A700" t="str">
        <f>"600786"</f>
        <v>600786</v>
      </c>
      <c r="B700" t="s">
        <v>700</v>
      </c>
    </row>
    <row r="701" spans="1:2">
      <c r="A701" t="str">
        <f>"600787"</f>
        <v>600787</v>
      </c>
      <c r="B701" t="s">
        <v>701</v>
      </c>
    </row>
    <row r="702" spans="1:2">
      <c r="A702" t="str">
        <f>"600788"</f>
        <v>600788</v>
      </c>
      <c r="B702" t="s">
        <v>702</v>
      </c>
    </row>
    <row r="703" spans="1:2">
      <c r="A703" t="str">
        <f>"600789"</f>
        <v>600789</v>
      </c>
      <c r="B703" t="s">
        <v>703</v>
      </c>
    </row>
    <row r="704" spans="1:2">
      <c r="A704" t="str">
        <f>"600790"</f>
        <v>600790</v>
      </c>
      <c r="B704" t="s">
        <v>704</v>
      </c>
    </row>
    <row r="705" spans="1:2">
      <c r="A705" t="str">
        <f>"600791"</f>
        <v>600791</v>
      </c>
      <c r="B705" t="s">
        <v>705</v>
      </c>
    </row>
    <row r="706" spans="1:2">
      <c r="A706" t="str">
        <f>"600792"</f>
        <v>600792</v>
      </c>
      <c r="B706" t="s">
        <v>706</v>
      </c>
    </row>
    <row r="707" spans="1:2">
      <c r="A707" t="str">
        <f>"600793"</f>
        <v>600793</v>
      </c>
      <c r="B707" t="s">
        <v>707</v>
      </c>
    </row>
    <row r="708" spans="1:2">
      <c r="A708" t="str">
        <f>"600794"</f>
        <v>600794</v>
      </c>
      <c r="B708" t="s">
        <v>708</v>
      </c>
    </row>
    <row r="709" spans="1:2">
      <c r="A709" t="str">
        <f>"600795"</f>
        <v>600795</v>
      </c>
      <c r="B709" t="s">
        <v>709</v>
      </c>
    </row>
    <row r="710" spans="1:2">
      <c r="A710" t="str">
        <f>"600796"</f>
        <v>600796</v>
      </c>
      <c r="B710" t="s">
        <v>710</v>
      </c>
    </row>
    <row r="711" spans="1:2">
      <c r="A711" t="str">
        <f>"600797"</f>
        <v>600797</v>
      </c>
      <c r="B711" t="s">
        <v>711</v>
      </c>
    </row>
    <row r="712" spans="1:2">
      <c r="A712" t="str">
        <f>"600798"</f>
        <v>600798</v>
      </c>
      <c r="B712" t="s">
        <v>712</v>
      </c>
    </row>
    <row r="713" spans="1:2">
      <c r="A713" t="str">
        <f>"600799"</f>
        <v>600799</v>
      </c>
      <c r="B713" t="s">
        <v>713</v>
      </c>
    </row>
    <row r="714" spans="1:2">
      <c r="A714" t="str">
        <f>"600800"</f>
        <v>600800</v>
      </c>
      <c r="B714" t="s">
        <v>714</v>
      </c>
    </row>
    <row r="715" spans="1:2">
      <c r="A715" t="str">
        <f>"600801"</f>
        <v>600801</v>
      </c>
      <c r="B715" t="s">
        <v>715</v>
      </c>
    </row>
    <row r="716" spans="1:2">
      <c r="A716" t="str">
        <f>"600802"</f>
        <v>600802</v>
      </c>
      <c r="B716" t="s">
        <v>716</v>
      </c>
    </row>
    <row r="717" spans="1:2">
      <c r="A717" t="str">
        <f>"600803"</f>
        <v>600803</v>
      </c>
      <c r="B717" t="s">
        <v>717</v>
      </c>
    </row>
    <row r="718" spans="1:2">
      <c r="A718" t="str">
        <f>"600804"</f>
        <v>600804</v>
      </c>
      <c r="B718" t="s">
        <v>718</v>
      </c>
    </row>
    <row r="719" spans="1:2">
      <c r="A719" t="str">
        <f>"600805"</f>
        <v>600805</v>
      </c>
      <c r="B719" t="s">
        <v>719</v>
      </c>
    </row>
    <row r="720" spans="1:2">
      <c r="A720" t="str">
        <f>"600806"</f>
        <v>600806</v>
      </c>
      <c r="B720" t="s">
        <v>720</v>
      </c>
    </row>
    <row r="721" spans="1:2">
      <c r="A721" t="str">
        <f>"600807"</f>
        <v>600807</v>
      </c>
      <c r="B721" t="s">
        <v>721</v>
      </c>
    </row>
    <row r="722" spans="1:2">
      <c r="A722" t="str">
        <f>"600808"</f>
        <v>600808</v>
      </c>
      <c r="B722" t="s">
        <v>722</v>
      </c>
    </row>
    <row r="723" spans="1:2">
      <c r="A723" t="str">
        <f>"600809"</f>
        <v>600809</v>
      </c>
      <c r="B723" t="s">
        <v>723</v>
      </c>
    </row>
    <row r="724" spans="1:2">
      <c r="A724" t="str">
        <f>"600810"</f>
        <v>600810</v>
      </c>
      <c r="B724" t="s">
        <v>724</v>
      </c>
    </row>
    <row r="725" spans="1:2">
      <c r="A725" t="str">
        <f>"600811"</f>
        <v>600811</v>
      </c>
      <c r="B725" t="s">
        <v>725</v>
      </c>
    </row>
    <row r="726" spans="1:2">
      <c r="A726" t="str">
        <f>"600812"</f>
        <v>600812</v>
      </c>
      <c r="B726" t="s">
        <v>726</v>
      </c>
    </row>
    <row r="727" spans="1:2">
      <c r="A727" t="str">
        <f>"600813"</f>
        <v>600813</v>
      </c>
      <c r="B727" t="s">
        <v>727</v>
      </c>
    </row>
    <row r="728" spans="1:2">
      <c r="A728" t="str">
        <f>"600814"</f>
        <v>600814</v>
      </c>
      <c r="B728" t="s">
        <v>728</v>
      </c>
    </row>
    <row r="729" spans="1:2">
      <c r="A729" t="str">
        <f>"600815"</f>
        <v>600815</v>
      </c>
      <c r="B729" t="s">
        <v>729</v>
      </c>
    </row>
    <row r="730" spans="1:2">
      <c r="A730" t="str">
        <f>"600816"</f>
        <v>600816</v>
      </c>
      <c r="B730" t="s">
        <v>730</v>
      </c>
    </row>
    <row r="731" spans="1:2">
      <c r="A731" t="str">
        <f>"600817"</f>
        <v>600817</v>
      </c>
      <c r="B731" t="s">
        <v>731</v>
      </c>
    </row>
    <row r="732" spans="1:2">
      <c r="A732" t="str">
        <f>"600818"</f>
        <v>600818</v>
      </c>
      <c r="B732" t="s">
        <v>732</v>
      </c>
    </row>
    <row r="733" spans="1:2">
      <c r="A733" t="str">
        <f>"600819"</f>
        <v>600819</v>
      </c>
      <c r="B733" t="s">
        <v>733</v>
      </c>
    </row>
    <row r="734" spans="1:2">
      <c r="A734" t="str">
        <f>"600820"</f>
        <v>600820</v>
      </c>
      <c r="B734" t="s">
        <v>734</v>
      </c>
    </row>
    <row r="735" spans="1:2">
      <c r="A735" t="str">
        <f>"600821"</f>
        <v>600821</v>
      </c>
      <c r="B735" t="s">
        <v>735</v>
      </c>
    </row>
    <row r="736" spans="1:2">
      <c r="A736" t="str">
        <f>"600822"</f>
        <v>600822</v>
      </c>
      <c r="B736" t="s">
        <v>736</v>
      </c>
    </row>
    <row r="737" spans="1:2">
      <c r="A737" t="str">
        <f>"600823"</f>
        <v>600823</v>
      </c>
      <c r="B737" t="s">
        <v>737</v>
      </c>
    </row>
    <row r="738" spans="1:2">
      <c r="A738" t="str">
        <f>"600824"</f>
        <v>600824</v>
      </c>
      <c r="B738" t="s">
        <v>738</v>
      </c>
    </row>
    <row r="739" spans="1:2">
      <c r="A739" t="str">
        <f>"600825"</f>
        <v>600825</v>
      </c>
      <c r="B739" t="s">
        <v>739</v>
      </c>
    </row>
    <row r="740" spans="1:2">
      <c r="A740" t="str">
        <f>"600826"</f>
        <v>600826</v>
      </c>
      <c r="B740" t="s">
        <v>740</v>
      </c>
    </row>
    <row r="741" spans="1:2">
      <c r="A741" t="str">
        <f>"600827"</f>
        <v>600827</v>
      </c>
      <c r="B741" t="s">
        <v>545</v>
      </c>
    </row>
    <row r="742" spans="1:2">
      <c r="A742" t="str">
        <f>"600828"</f>
        <v>600828</v>
      </c>
      <c r="B742" t="s">
        <v>741</v>
      </c>
    </row>
    <row r="743" spans="1:2">
      <c r="A743" t="str">
        <f>"600829"</f>
        <v>600829</v>
      </c>
      <c r="B743" t="s">
        <v>742</v>
      </c>
    </row>
    <row r="744" spans="1:2">
      <c r="A744" t="str">
        <f>"600830"</f>
        <v>600830</v>
      </c>
      <c r="B744" t="s">
        <v>743</v>
      </c>
    </row>
    <row r="745" spans="1:2">
      <c r="A745" t="str">
        <f>"600831"</f>
        <v>600831</v>
      </c>
      <c r="B745" t="s">
        <v>744</v>
      </c>
    </row>
    <row r="746" spans="1:2">
      <c r="A746" t="str">
        <f>"600832"</f>
        <v>600832</v>
      </c>
      <c r="B746" t="s">
        <v>551</v>
      </c>
    </row>
    <row r="747" spans="1:2">
      <c r="A747" t="str">
        <f>"600833"</f>
        <v>600833</v>
      </c>
      <c r="B747" t="s">
        <v>745</v>
      </c>
    </row>
    <row r="748" spans="1:2">
      <c r="A748" t="str">
        <f>"600834"</f>
        <v>600834</v>
      </c>
      <c r="B748" t="s">
        <v>746</v>
      </c>
    </row>
    <row r="749" spans="1:2">
      <c r="A749" t="str">
        <f>"600835"</f>
        <v>600835</v>
      </c>
      <c r="B749" t="s">
        <v>747</v>
      </c>
    </row>
    <row r="750" spans="1:2">
      <c r="A750" t="str">
        <f>"600836"</f>
        <v>600836</v>
      </c>
      <c r="B750" t="s">
        <v>748</v>
      </c>
    </row>
    <row r="751" spans="1:2">
      <c r="A751" t="str">
        <f>"600837"</f>
        <v>600837</v>
      </c>
      <c r="B751" t="s">
        <v>749</v>
      </c>
    </row>
    <row r="752" spans="1:2">
      <c r="A752" t="str">
        <f>"600838"</f>
        <v>600838</v>
      </c>
      <c r="B752" t="s">
        <v>750</v>
      </c>
    </row>
    <row r="753" spans="1:2">
      <c r="A753" t="str">
        <f>"600839"</f>
        <v>600839</v>
      </c>
      <c r="B753" t="s">
        <v>751</v>
      </c>
    </row>
    <row r="754" spans="1:2">
      <c r="A754" t="str">
        <f>"600840"</f>
        <v>600840</v>
      </c>
      <c r="B754" t="s">
        <v>752</v>
      </c>
    </row>
    <row r="755" spans="1:2">
      <c r="A755" t="str">
        <f>"600841"</f>
        <v>600841</v>
      </c>
      <c r="B755" t="s">
        <v>753</v>
      </c>
    </row>
    <row r="756" spans="1:2">
      <c r="A756" t="str">
        <f>"600842"</f>
        <v>600842</v>
      </c>
      <c r="B756" t="s">
        <v>754</v>
      </c>
    </row>
    <row r="757" spans="1:2">
      <c r="A757" t="str">
        <f>"600843"</f>
        <v>600843</v>
      </c>
      <c r="B757" t="s">
        <v>755</v>
      </c>
    </row>
    <row r="758" spans="1:2">
      <c r="A758" t="str">
        <f>"600844"</f>
        <v>600844</v>
      </c>
      <c r="B758" t="s">
        <v>756</v>
      </c>
    </row>
    <row r="759" spans="1:2">
      <c r="A759" t="str">
        <f>"600845"</f>
        <v>600845</v>
      </c>
      <c r="B759" t="s">
        <v>757</v>
      </c>
    </row>
    <row r="760" spans="1:2">
      <c r="A760" t="str">
        <f>"600846"</f>
        <v>600846</v>
      </c>
      <c r="B760" t="s">
        <v>758</v>
      </c>
    </row>
    <row r="761" spans="1:2">
      <c r="A761" t="str">
        <f>"600847"</f>
        <v>600847</v>
      </c>
      <c r="B761" t="s">
        <v>759</v>
      </c>
    </row>
    <row r="762" spans="1:2">
      <c r="A762" t="str">
        <f>"600848"</f>
        <v>600848</v>
      </c>
      <c r="B762" t="s">
        <v>760</v>
      </c>
    </row>
    <row r="763" spans="1:2">
      <c r="A763" t="str">
        <f>"600849"</f>
        <v>600849</v>
      </c>
      <c r="B763" t="s">
        <v>761</v>
      </c>
    </row>
    <row r="764" spans="1:2">
      <c r="A764" t="str">
        <f>"600850"</f>
        <v>600850</v>
      </c>
      <c r="B764" t="s">
        <v>762</v>
      </c>
    </row>
    <row r="765" spans="1:2">
      <c r="A765" t="str">
        <f>"600851"</f>
        <v>600851</v>
      </c>
      <c r="B765" t="s">
        <v>763</v>
      </c>
    </row>
    <row r="766" spans="1:2">
      <c r="A766" t="str">
        <f>"600852"</f>
        <v>600852</v>
      </c>
      <c r="B766" t="s">
        <v>764</v>
      </c>
    </row>
    <row r="767" spans="1:2">
      <c r="A767" t="str">
        <f>"600853"</f>
        <v>600853</v>
      </c>
      <c r="B767" t="s">
        <v>765</v>
      </c>
    </row>
    <row r="768" spans="1:2">
      <c r="A768" t="str">
        <f>"600854"</f>
        <v>600854</v>
      </c>
      <c r="B768" t="s">
        <v>766</v>
      </c>
    </row>
    <row r="769" spans="1:2">
      <c r="A769" t="str">
        <f>"600855"</f>
        <v>600855</v>
      </c>
      <c r="B769" t="s">
        <v>767</v>
      </c>
    </row>
    <row r="770" spans="1:2">
      <c r="A770" t="str">
        <f>"600856"</f>
        <v>600856</v>
      </c>
      <c r="B770" t="s">
        <v>768</v>
      </c>
    </row>
    <row r="771" spans="1:2">
      <c r="A771" t="str">
        <f>"600857"</f>
        <v>600857</v>
      </c>
      <c r="B771" t="s">
        <v>769</v>
      </c>
    </row>
    <row r="772" spans="1:2">
      <c r="A772" t="str">
        <f>"600858"</f>
        <v>600858</v>
      </c>
      <c r="B772" t="s">
        <v>770</v>
      </c>
    </row>
    <row r="773" spans="1:2">
      <c r="A773" t="str">
        <f>"600859"</f>
        <v>600859</v>
      </c>
      <c r="B773" t="s">
        <v>771</v>
      </c>
    </row>
    <row r="774" spans="1:2">
      <c r="A774" t="str">
        <f>"600860"</f>
        <v>600860</v>
      </c>
      <c r="B774" t="s">
        <v>772</v>
      </c>
    </row>
    <row r="775" spans="1:2">
      <c r="A775" t="str">
        <f>"600861"</f>
        <v>600861</v>
      </c>
      <c r="B775" t="s">
        <v>773</v>
      </c>
    </row>
    <row r="776" spans="1:2">
      <c r="A776" t="str">
        <f>"600862"</f>
        <v>600862</v>
      </c>
      <c r="B776" t="s">
        <v>774</v>
      </c>
    </row>
    <row r="777" spans="1:2">
      <c r="A777" t="str">
        <f>"600863"</f>
        <v>600863</v>
      </c>
      <c r="B777" t="s">
        <v>775</v>
      </c>
    </row>
    <row r="778" spans="1:2">
      <c r="A778" t="str">
        <f>"600864"</f>
        <v>600864</v>
      </c>
      <c r="B778" t="s">
        <v>776</v>
      </c>
    </row>
    <row r="779" spans="1:2">
      <c r="A779" t="str">
        <f>"600865"</f>
        <v>600865</v>
      </c>
      <c r="B779" t="s">
        <v>777</v>
      </c>
    </row>
    <row r="780" spans="1:2">
      <c r="A780" t="str">
        <f>"600866"</f>
        <v>600866</v>
      </c>
      <c r="B780" t="s">
        <v>778</v>
      </c>
    </row>
    <row r="781" spans="1:2">
      <c r="A781" t="str">
        <f>"600867"</f>
        <v>600867</v>
      </c>
      <c r="B781" t="s">
        <v>779</v>
      </c>
    </row>
    <row r="782" spans="1:2">
      <c r="A782" t="str">
        <f>"600868"</f>
        <v>600868</v>
      </c>
      <c r="B782" t="s">
        <v>780</v>
      </c>
    </row>
    <row r="783" spans="1:2">
      <c r="A783" t="str">
        <f>"600869"</f>
        <v>600869</v>
      </c>
      <c r="B783" t="s">
        <v>781</v>
      </c>
    </row>
    <row r="784" spans="1:2">
      <c r="A784" t="str">
        <f>"600870"</f>
        <v>600870</v>
      </c>
      <c r="B784" t="s">
        <v>782</v>
      </c>
    </row>
    <row r="785" spans="1:2">
      <c r="A785" t="str">
        <f>"600871"</f>
        <v>600871</v>
      </c>
      <c r="B785" t="s">
        <v>783</v>
      </c>
    </row>
    <row r="786" spans="1:2">
      <c r="A786" t="str">
        <f>"600872"</f>
        <v>600872</v>
      </c>
      <c r="B786" t="s">
        <v>784</v>
      </c>
    </row>
    <row r="787" spans="1:2">
      <c r="A787" t="str">
        <f>"600873"</f>
        <v>600873</v>
      </c>
      <c r="B787" t="s">
        <v>785</v>
      </c>
    </row>
    <row r="788" spans="1:2">
      <c r="A788" t="str">
        <f>"600874"</f>
        <v>600874</v>
      </c>
      <c r="B788" t="s">
        <v>786</v>
      </c>
    </row>
    <row r="789" spans="1:2">
      <c r="A789" t="str">
        <f>"600875"</f>
        <v>600875</v>
      </c>
      <c r="B789" t="s">
        <v>787</v>
      </c>
    </row>
    <row r="790" spans="1:2">
      <c r="A790" t="str">
        <f>"600876"</f>
        <v>600876</v>
      </c>
      <c r="B790" t="s">
        <v>788</v>
      </c>
    </row>
    <row r="791" spans="1:2">
      <c r="A791" t="str">
        <f>"600877"</f>
        <v>600877</v>
      </c>
      <c r="B791" t="s">
        <v>789</v>
      </c>
    </row>
    <row r="792" spans="1:2">
      <c r="A792" t="str">
        <f>"600878"</f>
        <v>600878</v>
      </c>
      <c r="B792" t="s">
        <v>790</v>
      </c>
    </row>
    <row r="793" spans="1:2">
      <c r="A793" t="str">
        <f>"600879"</f>
        <v>600879</v>
      </c>
      <c r="B793" t="s">
        <v>791</v>
      </c>
    </row>
    <row r="794" spans="1:2">
      <c r="A794" t="str">
        <f>"600880"</f>
        <v>600880</v>
      </c>
      <c r="B794" t="s">
        <v>792</v>
      </c>
    </row>
    <row r="795" spans="1:2">
      <c r="A795" t="str">
        <f>"600881"</f>
        <v>600881</v>
      </c>
      <c r="B795" t="s">
        <v>793</v>
      </c>
    </row>
    <row r="796" spans="1:2">
      <c r="A796" t="str">
        <f>"600882"</f>
        <v>600882</v>
      </c>
      <c r="B796" t="s">
        <v>794</v>
      </c>
    </row>
    <row r="797" spans="1:2">
      <c r="A797" t="str">
        <f>"600883"</f>
        <v>600883</v>
      </c>
      <c r="B797" t="s">
        <v>795</v>
      </c>
    </row>
    <row r="798" spans="1:2">
      <c r="A798" t="str">
        <f>"600884"</f>
        <v>600884</v>
      </c>
      <c r="B798" t="s">
        <v>796</v>
      </c>
    </row>
    <row r="799" spans="1:2">
      <c r="A799" t="str">
        <f>"600885"</f>
        <v>600885</v>
      </c>
      <c r="B799" t="s">
        <v>797</v>
      </c>
    </row>
    <row r="800" spans="1:2">
      <c r="A800" t="str">
        <f>"600886"</f>
        <v>600886</v>
      </c>
      <c r="B800" t="s">
        <v>798</v>
      </c>
    </row>
    <row r="801" spans="1:2">
      <c r="A801" t="str">
        <f>"600887"</f>
        <v>600887</v>
      </c>
      <c r="B801" t="s">
        <v>799</v>
      </c>
    </row>
    <row r="802" spans="1:2">
      <c r="A802" t="str">
        <f>"600888"</f>
        <v>600888</v>
      </c>
      <c r="B802" t="s">
        <v>800</v>
      </c>
    </row>
    <row r="803" spans="1:2">
      <c r="A803" t="str">
        <f>"600889"</f>
        <v>600889</v>
      </c>
      <c r="B803" t="s">
        <v>801</v>
      </c>
    </row>
    <row r="804" spans="1:2">
      <c r="A804" t="str">
        <f>"600890"</f>
        <v>600890</v>
      </c>
      <c r="B804" t="s">
        <v>802</v>
      </c>
    </row>
    <row r="805" spans="1:2">
      <c r="A805" t="str">
        <f>"600891"</f>
        <v>600891</v>
      </c>
      <c r="B805" t="s">
        <v>803</v>
      </c>
    </row>
    <row r="806" spans="1:2">
      <c r="A806" t="str">
        <f>"600892"</f>
        <v>600892</v>
      </c>
      <c r="B806" t="s">
        <v>804</v>
      </c>
    </row>
    <row r="807" spans="1:2">
      <c r="A807" t="str">
        <f>"600893"</f>
        <v>600893</v>
      </c>
      <c r="B807" t="s">
        <v>805</v>
      </c>
    </row>
    <row r="808" spans="1:2">
      <c r="A808" t="str">
        <f>"600894"</f>
        <v>600894</v>
      </c>
      <c r="B808" t="s">
        <v>806</v>
      </c>
    </row>
    <row r="809" spans="1:2">
      <c r="A809" t="str">
        <f>"600895"</f>
        <v>600895</v>
      </c>
      <c r="B809" t="s">
        <v>807</v>
      </c>
    </row>
    <row r="810" spans="1:2">
      <c r="A810" t="str">
        <f>"600896"</f>
        <v>600896</v>
      </c>
      <c r="B810" t="s">
        <v>808</v>
      </c>
    </row>
    <row r="811" spans="1:2">
      <c r="A811" t="str">
        <f>"600897"</f>
        <v>600897</v>
      </c>
      <c r="B811" t="s">
        <v>809</v>
      </c>
    </row>
    <row r="812" spans="1:2">
      <c r="A812" t="str">
        <f>"600898"</f>
        <v>600898</v>
      </c>
      <c r="B812" t="s">
        <v>810</v>
      </c>
    </row>
    <row r="813" spans="1:2">
      <c r="A813" t="str">
        <f>"600899"</f>
        <v>600899</v>
      </c>
      <c r="B813" t="s">
        <v>811</v>
      </c>
    </row>
    <row r="814" spans="1:2">
      <c r="A814" t="str">
        <f>"600900"</f>
        <v>600900</v>
      </c>
      <c r="B814" t="s">
        <v>812</v>
      </c>
    </row>
    <row r="815" spans="1:2">
      <c r="A815" t="str">
        <f>"600901"</f>
        <v>600901</v>
      </c>
      <c r="B815" t="s">
        <v>813</v>
      </c>
    </row>
    <row r="816" spans="1:2">
      <c r="A816" t="str">
        <f>"600903"</f>
        <v>600903</v>
      </c>
      <c r="B816" t="s">
        <v>814</v>
      </c>
    </row>
    <row r="817" spans="1:2">
      <c r="A817" t="str">
        <f>"600908"</f>
        <v>600908</v>
      </c>
      <c r="B817" t="s">
        <v>815</v>
      </c>
    </row>
    <row r="818" spans="1:2">
      <c r="A818" t="str">
        <f>"600909"</f>
        <v>600909</v>
      </c>
      <c r="B818" t="s">
        <v>816</v>
      </c>
    </row>
    <row r="819" spans="1:2">
      <c r="A819" t="str">
        <f>"600917"</f>
        <v>600917</v>
      </c>
      <c r="B819" t="s">
        <v>817</v>
      </c>
    </row>
    <row r="820" spans="1:2">
      <c r="A820" t="str">
        <f>"600919"</f>
        <v>600919</v>
      </c>
      <c r="B820" t="s">
        <v>818</v>
      </c>
    </row>
    <row r="821" spans="1:2">
      <c r="A821" t="str">
        <f>"600926"</f>
        <v>600926</v>
      </c>
      <c r="B821" t="s">
        <v>819</v>
      </c>
    </row>
    <row r="822" spans="1:2">
      <c r="A822" t="str">
        <f>"600929"</f>
        <v>600929</v>
      </c>
      <c r="B822" t="s">
        <v>820</v>
      </c>
    </row>
    <row r="823" spans="1:2">
      <c r="A823" t="str">
        <f>"600933"</f>
        <v>600933</v>
      </c>
      <c r="B823" t="s">
        <v>821</v>
      </c>
    </row>
    <row r="824" spans="1:2">
      <c r="A824" t="str">
        <f>"600936"</f>
        <v>600936</v>
      </c>
      <c r="B824" t="s">
        <v>822</v>
      </c>
    </row>
    <row r="825" spans="1:2">
      <c r="A825" t="str">
        <f>"600939"</f>
        <v>600939</v>
      </c>
      <c r="B825" t="s">
        <v>823</v>
      </c>
    </row>
    <row r="826" spans="1:2">
      <c r="A826" t="str">
        <f>"600958"</f>
        <v>600958</v>
      </c>
      <c r="B826" t="s">
        <v>824</v>
      </c>
    </row>
    <row r="827" spans="1:2">
      <c r="A827" t="str">
        <f>"600959"</f>
        <v>600959</v>
      </c>
      <c r="B827" t="s">
        <v>825</v>
      </c>
    </row>
    <row r="828" spans="1:2">
      <c r="A828" t="str">
        <f>"600960"</f>
        <v>600960</v>
      </c>
      <c r="B828" t="s">
        <v>826</v>
      </c>
    </row>
    <row r="829" spans="1:2">
      <c r="A829" t="str">
        <f>"600961"</f>
        <v>600961</v>
      </c>
      <c r="B829" t="s">
        <v>827</v>
      </c>
    </row>
    <row r="830" spans="1:2">
      <c r="A830" t="str">
        <f>"600962"</f>
        <v>600962</v>
      </c>
      <c r="B830" t="s">
        <v>828</v>
      </c>
    </row>
    <row r="831" spans="1:2">
      <c r="A831" t="str">
        <f>"600963"</f>
        <v>600963</v>
      </c>
      <c r="B831" t="s">
        <v>829</v>
      </c>
    </row>
    <row r="832" spans="1:2">
      <c r="A832" t="str">
        <f>"600965"</f>
        <v>600965</v>
      </c>
      <c r="B832" t="s">
        <v>830</v>
      </c>
    </row>
    <row r="833" spans="1:2">
      <c r="A833" t="str">
        <f>"600966"</f>
        <v>600966</v>
      </c>
      <c r="B833" t="s">
        <v>831</v>
      </c>
    </row>
    <row r="834" spans="1:2">
      <c r="A834" t="str">
        <f>"600967"</f>
        <v>600967</v>
      </c>
      <c r="B834" t="s">
        <v>832</v>
      </c>
    </row>
    <row r="835" spans="1:2">
      <c r="A835" t="str">
        <f>"600969"</f>
        <v>600969</v>
      </c>
      <c r="B835" t="s">
        <v>833</v>
      </c>
    </row>
    <row r="836" spans="1:2">
      <c r="A836" t="str">
        <f>"600970"</f>
        <v>600970</v>
      </c>
      <c r="B836" t="s">
        <v>834</v>
      </c>
    </row>
    <row r="837" spans="1:2">
      <c r="A837" t="str">
        <f>"600971"</f>
        <v>600971</v>
      </c>
      <c r="B837" t="s">
        <v>835</v>
      </c>
    </row>
    <row r="838" spans="1:2">
      <c r="A838" t="str">
        <f>"600973"</f>
        <v>600973</v>
      </c>
      <c r="B838" t="s">
        <v>836</v>
      </c>
    </row>
    <row r="839" spans="1:2">
      <c r="A839" t="str">
        <f>"600975"</f>
        <v>600975</v>
      </c>
      <c r="B839" t="s">
        <v>837</v>
      </c>
    </row>
    <row r="840" spans="1:2">
      <c r="A840" t="str">
        <f>"600976"</f>
        <v>600976</v>
      </c>
      <c r="B840" t="s">
        <v>838</v>
      </c>
    </row>
    <row r="841" spans="1:2">
      <c r="A841" t="str">
        <f>"600977"</f>
        <v>600977</v>
      </c>
      <c r="B841" t="s">
        <v>839</v>
      </c>
    </row>
    <row r="842" spans="1:2">
      <c r="A842" t="str">
        <f>"600978"</f>
        <v>600978</v>
      </c>
      <c r="B842" t="s">
        <v>840</v>
      </c>
    </row>
    <row r="843" spans="1:2">
      <c r="A843" t="str">
        <f>"600979"</f>
        <v>600979</v>
      </c>
      <c r="B843" t="s">
        <v>841</v>
      </c>
    </row>
    <row r="844" spans="1:2">
      <c r="A844" t="str">
        <f>"600980"</f>
        <v>600980</v>
      </c>
      <c r="B844" t="s">
        <v>842</v>
      </c>
    </row>
    <row r="845" spans="1:2">
      <c r="A845" t="str">
        <f>"600981"</f>
        <v>600981</v>
      </c>
      <c r="B845" t="s">
        <v>843</v>
      </c>
    </row>
    <row r="846" spans="1:2">
      <c r="A846" t="str">
        <f>"600982"</f>
        <v>600982</v>
      </c>
      <c r="B846" t="s">
        <v>844</v>
      </c>
    </row>
    <row r="847" spans="1:2">
      <c r="A847" t="str">
        <f>"600983"</f>
        <v>600983</v>
      </c>
      <c r="B847" t="s">
        <v>845</v>
      </c>
    </row>
    <row r="848" spans="1:2">
      <c r="A848" t="str">
        <f>"600984"</f>
        <v>600984</v>
      </c>
      <c r="B848" t="s">
        <v>846</v>
      </c>
    </row>
    <row r="849" spans="1:2">
      <c r="A849" t="str">
        <f>"600985"</f>
        <v>600985</v>
      </c>
      <c r="B849" t="s">
        <v>847</v>
      </c>
    </row>
    <row r="850" spans="1:2">
      <c r="A850" t="str">
        <f>"600986"</f>
        <v>600986</v>
      </c>
      <c r="B850" t="s">
        <v>848</v>
      </c>
    </row>
    <row r="851" spans="1:2">
      <c r="A851" t="str">
        <f>"600987"</f>
        <v>600987</v>
      </c>
      <c r="B851" t="s">
        <v>849</v>
      </c>
    </row>
    <row r="852" spans="1:2">
      <c r="A852" t="str">
        <f>"600988"</f>
        <v>600988</v>
      </c>
      <c r="B852" t="s">
        <v>850</v>
      </c>
    </row>
    <row r="853" spans="1:2">
      <c r="A853" t="str">
        <f>"600990"</f>
        <v>600990</v>
      </c>
      <c r="B853" t="s">
        <v>851</v>
      </c>
    </row>
    <row r="854" spans="1:2">
      <c r="A854" t="str">
        <f>"600991"</f>
        <v>600991</v>
      </c>
      <c r="B854" t="s">
        <v>852</v>
      </c>
    </row>
    <row r="855" spans="1:2">
      <c r="A855" t="str">
        <f>"600992"</f>
        <v>600992</v>
      </c>
      <c r="B855" t="s">
        <v>853</v>
      </c>
    </row>
    <row r="856" spans="1:2">
      <c r="A856" t="str">
        <f>"600993"</f>
        <v>600993</v>
      </c>
      <c r="B856" t="s">
        <v>854</v>
      </c>
    </row>
    <row r="857" spans="1:2">
      <c r="A857" t="str">
        <f>"600995"</f>
        <v>600995</v>
      </c>
      <c r="B857" t="s">
        <v>855</v>
      </c>
    </row>
    <row r="858" spans="1:2">
      <c r="A858" t="str">
        <f>"600996"</f>
        <v>600996</v>
      </c>
      <c r="B858" t="s">
        <v>856</v>
      </c>
    </row>
    <row r="859" spans="1:2">
      <c r="A859" t="str">
        <f>"600997"</f>
        <v>600997</v>
      </c>
      <c r="B859" t="s">
        <v>857</v>
      </c>
    </row>
    <row r="860" spans="1:2">
      <c r="A860" t="str">
        <f>"600998"</f>
        <v>600998</v>
      </c>
      <c r="B860" t="s">
        <v>858</v>
      </c>
    </row>
    <row r="861" spans="1:2">
      <c r="A861" t="str">
        <f>"600999"</f>
        <v>600999</v>
      </c>
      <c r="B861" t="s">
        <v>859</v>
      </c>
    </row>
    <row r="862" spans="1:2">
      <c r="A862" t="str">
        <f>"601000"</f>
        <v>601000</v>
      </c>
      <c r="B862" t="s">
        <v>860</v>
      </c>
    </row>
    <row r="863" spans="1:2">
      <c r="A863" t="str">
        <f>"601001"</f>
        <v>601001</v>
      </c>
      <c r="B863" t="s">
        <v>861</v>
      </c>
    </row>
    <row r="864" spans="1:2">
      <c r="A864" t="str">
        <f>"601002"</f>
        <v>601002</v>
      </c>
      <c r="B864" t="s">
        <v>862</v>
      </c>
    </row>
    <row r="865" spans="1:2">
      <c r="A865" t="str">
        <f>"601003"</f>
        <v>601003</v>
      </c>
      <c r="B865" t="s">
        <v>863</v>
      </c>
    </row>
    <row r="866" spans="1:2">
      <c r="A866" t="str">
        <f>"601005"</f>
        <v>601005</v>
      </c>
      <c r="B866" t="s">
        <v>864</v>
      </c>
    </row>
    <row r="867" spans="1:2">
      <c r="A867" t="str">
        <f>"601006"</f>
        <v>601006</v>
      </c>
      <c r="B867" t="s">
        <v>865</v>
      </c>
    </row>
    <row r="868" spans="1:2">
      <c r="A868" t="str">
        <f>"601007"</f>
        <v>601007</v>
      </c>
      <c r="B868" t="s">
        <v>866</v>
      </c>
    </row>
    <row r="869" spans="1:2">
      <c r="A869" t="str">
        <f>"601008"</f>
        <v>601008</v>
      </c>
      <c r="B869" t="s">
        <v>867</v>
      </c>
    </row>
    <row r="870" spans="1:2">
      <c r="A870" t="str">
        <f>"601009"</f>
        <v>601009</v>
      </c>
      <c r="B870" t="s">
        <v>868</v>
      </c>
    </row>
    <row r="871" spans="1:2">
      <c r="A871" t="str">
        <f>"601010"</f>
        <v>601010</v>
      </c>
      <c r="B871" t="s">
        <v>869</v>
      </c>
    </row>
    <row r="872" spans="1:2">
      <c r="A872" t="str">
        <f>"601011"</f>
        <v>601011</v>
      </c>
      <c r="B872" t="s">
        <v>870</v>
      </c>
    </row>
    <row r="873" spans="1:2">
      <c r="A873" t="str">
        <f>"601012"</f>
        <v>601012</v>
      </c>
      <c r="B873" t="s">
        <v>871</v>
      </c>
    </row>
    <row r="874" spans="1:2">
      <c r="A874" t="str">
        <f>"601015"</f>
        <v>601015</v>
      </c>
      <c r="B874" t="s">
        <v>872</v>
      </c>
    </row>
    <row r="875" spans="1:2">
      <c r="A875" t="str">
        <f>"601016"</f>
        <v>601016</v>
      </c>
      <c r="B875" t="s">
        <v>873</v>
      </c>
    </row>
    <row r="876" spans="1:2">
      <c r="A876" t="str">
        <f>"601018"</f>
        <v>601018</v>
      </c>
      <c r="B876" t="s">
        <v>874</v>
      </c>
    </row>
    <row r="877" spans="1:2">
      <c r="A877" t="str">
        <f>"601019"</f>
        <v>601019</v>
      </c>
      <c r="B877" t="s">
        <v>875</v>
      </c>
    </row>
    <row r="878" spans="1:2">
      <c r="A878" t="str">
        <f>"601020"</f>
        <v>601020</v>
      </c>
      <c r="B878" t="s">
        <v>876</v>
      </c>
    </row>
    <row r="879" spans="1:2">
      <c r="A879" t="str">
        <f>"601021"</f>
        <v>601021</v>
      </c>
      <c r="B879" t="s">
        <v>877</v>
      </c>
    </row>
    <row r="880" spans="1:2">
      <c r="A880" t="str">
        <f>"601028"</f>
        <v>601028</v>
      </c>
      <c r="B880" t="s">
        <v>878</v>
      </c>
    </row>
    <row r="881" spans="1:2">
      <c r="A881" t="str">
        <f>"601038"</f>
        <v>601038</v>
      </c>
      <c r="B881" t="s">
        <v>879</v>
      </c>
    </row>
    <row r="882" spans="1:2">
      <c r="A882" t="str">
        <f>"601058"</f>
        <v>601058</v>
      </c>
      <c r="B882" t="s">
        <v>880</v>
      </c>
    </row>
    <row r="883" spans="1:2">
      <c r="A883" t="str">
        <f>"601066"</f>
        <v>601066</v>
      </c>
      <c r="B883" t="s">
        <v>881</v>
      </c>
    </row>
    <row r="884" spans="1:2">
      <c r="A884" t="str">
        <f>"601068"</f>
        <v>601068</v>
      </c>
      <c r="B884" t="s">
        <v>882</v>
      </c>
    </row>
    <row r="885" spans="1:2">
      <c r="A885" t="str">
        <f>"601069"</f>
        <v>601069</v>
      </c>
      <c r="B885" t="s">
        <v>883</v>
      </c>
    </row>
    <row r="886" spans="1:2">
      <c r="A886" t="str">
        <f>"601086"</f>
        <v>601086</v>
      </c>
      <c r="B886" t="s">
        <v>884</v>
      </c>
    </row>
    <row r="887" spans="1:2">
      <c r="A887" t="str">
        <f>"601088"</f>
        <v>601088</v>
      </c>
      <c r="B887" t="s">
        <v>885</v>
      </c>
    </row>
    <row r="888" spans="1:2">
      <c r="A888" t="str">
        <f>"601098"</f>
        <v>601098</v>
      </c>
      <c r="B888" t="s">
        <v>886</v>
      </c>
    </row>
    <row r="889" spans="1:2">
      <c r="A889" t="str">
        <f>"601099"</f>
        <v>601099</v>
      </c>
      <c r="B889" t="s">
        <v>887</v>
      </c>
    </row>
    <row r="890" spans="1:2">
      <c r="A890" t="str">
        <f>"601100"</f>
        <v>601100</v>
      </c>
      <c r="B890" t="s">
        <v>888</v>
      </c>
    </row>
    <row r="891" spans="1:2">
      <c r="A891" t="str">
        <f>"601101"</f>
        <v>601101</v>
      </c>
      <c r="B891" t="s">
        <v>889</v>
      </c>
    </row>
    <row r="892" spans="1:2">
      <c r="A892" t="str">
        <f>"601106"</f>
        <v>601106</v>
      </c>
      <c r="B892" t="s">
        <v>890</v>
      </c>
    </row>
    <row r="893" spans="1:2">
      <c r="A893" t="str">
        <f>"601107"</f>
        <v>601107</v>
      </c>
      <c r="B893" t="s">
        <v>891</v>
      </c>
    </row>
    <row r="894" spans="1:2">
      <c r="A894" t="str">
        <f>"601108"</f>
        <v>601108</v>
      </c>
      <c r="B894" t="s">
        <v>892</v>
      </c>
    </row>
    <row r="895" spans="1:2">
      <c r="A895" t="str">
        <f>"601111"</f>
        <v>601111</v>
      </c>
      <c r="B895" t="s">
        <v>893</v>
      </c>
    </row>
    <row r="896" spans="1:2">
      <c r="A896" t="str">
        <f>"601113"</f>
        <v>601113</v>
      </c>
      <c r="B896" t="s">
        <v>894</v>
      </c>
    </row>
    <row r="897" spans="1:2">
      <c r="A897" t="str">
        <f>"601116"</f>
        <v>601116</v>
      </c>
      <c r="B897" t="s">
        <v>895</v>
      </c>
    </row>
    <row r="898" spans="1:2">
      <c r="A898" t="str">
        <f>"601117"</f>
        <v>601117</v>
      </c>
      <c r="B898" t="s">
        <v>896</v>
      </c>
    </row>
    <row r="899" spans="1:2">
      <c r="A899" t="str">
        <f>"601118"</f>
        <v>601118</v>
      </c>
      <c r="B899" t="s">
        <v>897</v>
      </c>
    </row>
    <row r="900" spans="1:2">
      <c r="A900" t="str">
        <f>"601126"</f>
        <v>601126</v>
      </c>
      <c r="B900" t="s">
        <v>898</v>
      </c>
    </row>
    <row r="901" spans="1:2">
      <c r="A901" t="str">
        <f>"601127"</f>
        <v>601127</v>
      </c>
      <c r="B901" t="s">
        <v>899</v>
      </c>
    </row>
    <row r="902" spans="1:2">
      <c r="A902" t="str">
        <f>"601128"</f>
        <v>601128</v>
      </c>
      <c r="B902" t="s">
        <v>900</v>
      </c>
    </row>
    <row r="903" spans="1:2">
      <c r="A903" t="str">
        <f>"601137"</f>
        <v>601137</v>
      </c>
      <c r="B903" t="s">
        <v>901</v>
      </c>
    </row>
    <row r="904" spans="1:2">
      <c r="A904" t="str">
        <f>"601138"</f>
        <v>601138</v>
      </c>
      <c r="B904" t="s">
        <v>902</v>
      </c>
    </row>
    <row r="905" spans="1:2">
      <c r="A905" t="str">
        <f>"601139"</f>
        <v>601139</v>
      </c>
      <c r="B905" t="s">
        <v>903</v>
      </c>
    </row>
    <row r="906" spans="1:2">
      <c r="A906" t="str">
        <f>"601155"</f>
        <v>601155</v>
      </c>
      <c r="B906" t="s">
        <v>904</v>
      </c>
    </row>
    <row r="907" spans="1:2">
      <c r="A907" t="str">
        <f>"601158"</f>
        <v>601158</v>
      </c>
      <c r="B907" t="s">
        <v>905</v>
      </c>
    </row>
    <row r="908" spans="1:2">
      <c r="A908" t="str">
        <f>"601162"</f>
        <v>601162</v>
      </c>
      <c r="B908" t="s">
        <v>906</v>
      </c>
    </row>
    <row r="909" spans="1:2">
      <c r="A909" t="str">
        <f>"601163"</f>
        <v>601163</v>
      </c>
      <c r="B909" t="s">
        <v>907</v>
      </c>
    </row>
    <row r="910" spans="1:2">
      <c r="A910" t="str">
        <f>"601166"</f>
        <v>601166</v>
      </c>
      <c r="B910" t="s">
        <v>908</v>
      </c>
    </row>
    <row r="911" spans="1:2">
      <c r="A911" t="str">
        <f>"601168"</f>
        <v>601168</v>
      </c>
      <c r="B911" t="s">
        <v>909</v>
      </c>
    </row>
    <row r="912" spans="1:2">
      <c r="A912" t="str">
        <f>"601169"</f>
        <v>601169</v>
      </c>
      <c r="B912" t="s">
        <v>910</v>
      </c>
    </row>
    <row r="913" spans="1:2">
      <c r="A913" t="str">
        <f>"601177"</f>
        <v>601177</v>
      </c>
      <c r="B913" t="s">
        <v>911</v>
      </c>
    </row>
    <row r="914" spans="1:2">
      <c r="A914" t="str">
        <f>"601179"</f>
        <v>601179</v>
      </c>
      <c r="B914" t="s">
        <v>912</v>
      </c>
    </row>
    <row r="915" spans="1:2">
      <c r="A915" t="str">
        <f>"601186"</f>
        <v>601186</v>
      </c>
      <c r="B915" t="s">
        <v>913</v>
      </c>
    </row>
    <row r="916" spans="1:2">
      <c r="A916" t="str">
        <f>"601188"</f>
        <v>601188</v>
      </c>
      <c r="B916" t="s">
        <v>914</v>
      </c>
    </row>
    <row r="917" spans="1:2">
      <c r="A917" t="str">
        <f>"601198"</f>
        <v>601198</v>
      </c>
      <c r="B917" t="s">
        <v>915</v>
      </c>
    </row>
    <row r="918" spans="1:2">
      <c r="A918" t="str">
        <f>"601199"</f>
        <v>601199</v>
      </c>
      <c r="B918" t="s">
        <v>916</v>
      </c>
    </row>
    <row r="919" spans="1:2">
      <c r="A919" t="str">
        <f>"601200"</f>
        <v>601200</v>
      </c>
      <c r="B919" t="s">
        <v>917</v>
      </c>
    </row>
    <row r="920" spans="1:2">
      <c r="A920" t="str">
        <f>"601206"</f>
        <v>601206</v>
      </c>
      <c r="B920" t="s">
        <v>918</v>
      </c>
    </row>
    <row r="921" spans="1:2">
      <c r="A921" t="str">
        <f>"601208"</f>
        <v>601208</v>
      </c>
      <c r="B921" t="s">
        <v>919</v>
      </c>
    </row>
    <row r="922" spans="1:2">
      <c r="A922" t="str">
        <f>"601211"</f>
        <v>601211</v>
      </c>
      <c r="B922" t="s">
        <v>920</v>
      </c>
    </row>
    <row r="923" spans="1:2">
      <c r="A923" t="str">
        <f>"601212"</f>
        <v>601212</v>
      </c>
      <c r="B923" t="s">
        <v>921</v>
      </c>
    </row>
    <row r="924" spans="1:2">
      <c r="A924" t="str">
        <f>"601216"</f>
        <v>601216</v>
      </c>
      <c r="B924" t="s">
        <v>922</v>
      </c>
    </row>
    <row r="925" spans="1:2">
      <c r="A925" t="str">
        <f>"601218"</f>
        <v>601218</v>
      </c>
      <c r="B925" t="s">
        <v>923</v>
      </c>
    </row>
    <row r="926" spans="1:2">
      <c r="A926" t="str">
        <f>"601222"</f>
        <v>601222</v>
      </c>
      <c r="B926" t="s">
        <v>924</v>
      </c>
    </row>
    <row r="927" spans="1:2">
      <c r="A927" t="str">
        <f>"601225"</f>
        <v>601225</v>
      </c>
      <c r="B927" t="s">
        <v>925</v>
      </c>
    </row>
    <row r="928" spans="1:2">
      <c r="A928" t="str">
        <f>"601226"</f>
        <v>601226</v>
      </c>
      <c r="B928" t="s">
        <v>926</v>
      </c>
    </row>
    <row r="929" spans="1:2">
      <c r="A929" t="str">
        <f>"601228"</f>
        <v>601228</v>
      </c>
      <c r="B929" t="s">
        <v>927</v>
      </c>
    </row>
    <row r="930" spans="1:2">
      <c r="A930" t="str">
        <f>"601229"</f>
        <v>601229</v>
      </c>
      <c r="B930" t="s">
        <v>928</v>
      </c>
    </row>
    <row r="931" spans="1:2">
      <c r="A931" t="str">
        <f>"601231"</f>
        <v>601231</v>
      </c>
      <c r="B931" t="s">
        <v>929</v>
      </c>
    </row>
    <row r="932" spans="1:2">
      <c r="A932" t="str">
        <f>"601233"</f>
        <v>601233</v>
      </c>
      <c r="B932" t="s">
        <v>930</v>
      </c>
    </row>
    <row r="933" spans="1:2">
      <c r="A933" t="str">
        <f>"601238"</f>
        <v>601238</v>
      </c>
      <c r="B933" t="s">
        <v>931</v>
      </c>
    </row>
    <row r="934" spans="1:2">
      <c r="A934" t="str">
        <f>"601258"</f>
        <v>601258</v>
      </c>
      <c r="B934" t="s">
        <v>932</v>
      </c>
    </row>
    <row r="935" spans="1:2">
      <c r="A935" t="str">
        <f>"601268"</f>
        <v>601268</v>
      </c>
      <c r="B935" t="s">
        <v>933</v>
      </c>
    </row>
    <row r="936" spans="1:2">
      <c r="A936" t="str">
        <f>"601288"</f>
        <v>601288</v>
      </c>
      <c r="B936" t="s">
        <v>934</v>
      </c>
    </row>
    <row r="937" spans="1:2">
      <c r="A937" t="str">
        <f>"601299"</f>
        <v>601299</v>
      </c>
      <c r="B937" t="s">
        <v>935</v>
      </c>
    </row>
    <row r="938" spans="1:2">
      <c r="A938" t="str">
        <f>"601311"</f>
        <v>601311</v>
      </c>
      <c r="B938" t="s">
        <v>936</v>
      </c>
    </row>
    <row r="939" spans="1:2">
      <c r="A939" t="str">
        <f>"601318"</f>
        <v>601318</v>
      </c>
      <c r="B939" t="s">
        <v>937</v>
      </c>
    </row>
    <row r="940" spans="1:2">
      <c r="A940" t="str">
        <f>"601319"</f>
        <v>601319</v>
      </c>
      <c r="B940" t="s">
        <v>938</v>
      </c>
    </row>
    <row r="941" spans="1:2">
      <c r="A941" t="str">
        <f>"601326"</f>
        <v>601326</v>
      </c>
      <c r="B941" t="s">
        <v>939</v>
      </c>
    </row>
    <row r="942" spans="1:2">
      <c r="A942" t="str">
        <f>"601328"</f>
        <v>601328</v>
      </c>
      <c r="B942" t="s">
        <v>940</v>
      </c>
    </row>
    <row r="943" spans="1:2">
      <c r="A943" t="str">
        <f>"601330"</f>
        <v>601330</v>
      </c>
      <c r="B943" t="s">
        <v>941</v>
      </c>
    </row>
    <row r="944" spans="1:2">
      <c r="A944" t="str">
        <f>"601333"</f>
        <v>601333</v>
      </c>
      <c r="B944" t="s">
        <v>942</v>
      </c>
    </row>
    <row r="945" spans="1:2">
      <c r="A945" t="str">
        <f>"601336"</f>
        <v>601336</v>
      </c>
      <c r="B945" t="s">
        <v>943</v>
      </c>
    </row>
    <row r="946" spans="1:2">
      <c r="A946" t="str">
        <f>"601339"</f>
        <v>601339</v>
      </c>
      <c r="B946" t="s">
        <v>944</v>
      </c>
    </row>
    <row r="947" spans="1:2">
      <c r="A947" t="str">
        <f>"601360"</f>
        <v>601360</v>
      </c>
      <c r="B947" t="s">
        <v>945</v>
      </c>
    </row>
    <row r="948" spans="1:2">
      <c r="A948" t="str">
        <f>"601366"</f>
        <v>601366</v>
      </c>
      <c r="B948" t="s">
        <v>946</v>
      </c>
    </row>
    <row r="949" spans="1:2">
      <c r="A949" t="str">
        <f>"601368"</f>
        <v>601368</v>
      </c>
      <c r="B949" t="s">
        <v>947</v>
      </c>
    </row>
    <row r="950" spans="1:2">
      <c r="A950" t="str">
        <f>"601369"</f>
        <v>601369</v>
      </c>
      <c r="B950" t="s">
        <v>948</v>
      </c>
    </row>
    <row r="951" spans="1:2">
      <c r="A951" t="str">
        <f>"601375"</f>
        <v>601375</v>
      </c>
      <c r="B951" t="s">
        <v>949</v>
      </c>
    </row>
    <row r="952" spans="1:2">
      <c r="A952" t="str">
        <f>"601377"</f>
        <v>601377</v>
      </c>
      <c r="B952" t="s">
        <v>950</v>
      </c>
    </row>
    <row r="953" spans="1:2">
      <c r="A953" t="str">
        <f>"601388"</f>
        <v>601388</v>
      </c>
      <c r="B953" t="s">
        <v>951</v>
      </c>
    </row>
    <row r="954" spans="1:2">
      <c r="A954" t="str">
        <f>"601390"</f>
        <v>601390</v>
      </c>
      <c r="B954" t="s">
        <v>952</v>
      </c>
    </row>
    <row r="955" spans="1:2">
      <c r="A955" t="str">
        <f>"601398"</f>
        <v>601398</v>
      </c>
      <c r="B955" t="s">
        <v>953</v>
      </c>
    </row>
    <row r="956" spans="1:2">
      <c r="A956" t="str">
        <f>"601500"</f>
        <v>601500</v>
      </c>
      <c r="B956" t="s">
        <v>954</v>
      </c>
    </row>
    <row r="957" spans="1:2">
      <c r="A957" t="str">
        <f>"601515"</f>
        <v>601515</v>
      </c>
      <c r="B957" t="s">
        <v>955</v>
      </c>
    </row>
    <row r="958" spans="1:2">
      <c r="A958" t="str">
        <f>"601518"</f>
        <v>601518</v>
      </c>
      <c r="B958" t="s">
        <v>956</v>
      </c>
    </row>
    <row r="959" spans="1:2">
      <c r="A959" t="str">
        <f>"601519"</f>
        <v>601519</v>
      </c>
      <c r="B959" t="s">
        <v>957</v>
      </c>
    </row>
    <row r="960" spans="1:2">
      <c r="A960" t="str">
        <f>"601555"</f>
        <v>601555</v>
      </c>
      <c r="B960" t="s">
        <v>958</v>
      </c>
    </row>
    <row r="961" spans="1:2">
      <c r="A961" t="str">
        <f>"601558"</f>
        <v>601558</v>
      </c>
      <c r="B961" t="s">
        <v>959</v>
      </c>
    </row>
    <row r="962" spans="1:2">
      <c r="A962" t="str">
        <f>"601566"</f>
        <v>601566</v>
      </c>
      <c r="B962" t="s">
        <v>960</v>
      </c>
    </row>
    <row r="963" spans="1:2">
      <c r="A963" t="str">
        <f>"601567"</f>
        <v>601567</v>
      </c>
      <c r="B963" t="s">
        <v>961</v>
      </c>
    </row>
    <row r="964" spans="1:2">
      <c r="A964" t="str">
        <f>"601577"</f>
        <v>601577</v>
      </c>
      <c r="B964" t="s">
        <v>962</v>
      </c>
    </row>
    <row r="965" spans="1:2">
      <c r="A965" t="str">
        <f>"601579"</f>
        <v>601579</v>
      </c>
      <c r="B965" t="s">
        <v>963</v>
      </c>
    </row>
    <row r="966" spans="1:2">
      <c r="A966" t="str">
        <f>"601588"</f>
        <v>601588</v>
      </c>
      <c r="B966" t="s">
        <v>964</v>
      </c>
    </row>
    <row r="967" spans="1:2">
      <c r="A967" t="str">
        <f>"601595"</f>
        <v>601595</v>
      </c>
      <c r="B967" t="s">
        <v>965</v>
      </c>
    </row>
    <row r="968" spans="1:2">
      <c r="A968" t="str">
        <f>"601599"</f>
        <v>601599</v>
      </c>
      <c r="B968" t="s">
        <v>966</v>
      </c>
    </row>
    <row r="969" spans="1:2">
      <c r="A969" t="str">
        <f>"601600"</f>
        <v>601600</v>
      </c>
      <c r="B969" t="s">
        <v>967</v>
      </c>
    </row>
    <row r="970" spans="1:2">
      <c r="A970" t="str">
        <f>"601601"</f>
        <v>601601</v>
      </c>
      <c r="B970" t="s">
        <v>968</v>
      </c>
    </row>
    <row r="971" spans="1:2">
      <c r="A971" t="str">
        <f>"601606"</f>
        <v>601606</v>
      </c>
      <c r="B971" t="s">
        <v>969</v>
      </c>
    </row>
    <row r="972" spans="1:2">
      <c r="A972" t="str">
        <f>"601607"</f>
        <v>601607</v>
      </c>
      <c r="B972" t="s">
        <v>970</v>
      </c>
    </row>
    <row r="973" spans="1:2">
      <c r="A973" t="str">
        <f>"601608"</f>
        <v>601608</v>
      </c>
      <c r="B973" t="s">
        <v>971</v>
      </c>
    </row>
    <row r="974" spans="1:2">
      <c r="A974" t="str">
        <f>"601611"</f>
        <v>601611</v>
      </c>
      <c r="B974" t="s">
        <v>972</v>
      </c>
    </row>
    <row r="975" spans="1:2">
      <c r="A975" t="str">
        <f>"601616"</f>
        <v>601616</v>
      </c>
      <c r="B975" t="s">
        <v>973</v>
      </c>
    </row>
    <row r="976" spans="1:2">
      <c r="A976" t="str">
        <f>"601618"</f>
        <v>601618</v>
      </c>
      <c r="B976" t="s">
        <v>974</v>
      </c>
    </row>
    <row r="977" spans="1:2">
      <c r="A977" t="str">
        <f>"601619"</f>
        <v>601619</v>
      </c>
      <c r="B977" t="s">
        <v>975</v>
      </c>
    </row>
    <row r="978" spans="1:2">
      <c r="A978" t="str">
        <f>"601628"</f>
        <v>601628</v>
      </c>
      <c r="B978" t="s">
        <v>976</v>
      </c>
    </row>
    <row r="979" spans="1:2">
      <c r="A979" t="str">
        <f>"601633"</f>
        <v>601633</v>
      </c>
      <c r="B979" t="s">
        <v>977</v>
      </c>
    </row>
    <row r="980" spans="1:2">
      <c r="A980" t="str">
        <f>"601636"</f>
        <v>601636</v>
      </c>
      <c r="B980" t="s">
        <v>978</v>
      </c>
    </row>
    <row r="981" spans="1:2">
      <c r="A981" t="str">
        <f>"601666"</f>
        <v>601666</v>
      </c>
      <c r="B981" t="s">
        <v>979</v>
      </c>
    </row>
    <row r="982" spans="1:2">
      <c r="A982" t="str">
        <f>"601668"</f>
        <v>601668</v>
      </c>
      <c r="B982" t="s">
        <v>980</v>
      </c>
    </row>
    <row r="983" spans="1:2">
      <c r="A983" t="str">
        <f>"601669"</f>
        <v>601669</v>
      </c>
      <c r="B983" t="s">
        <v>981</v>
      </c>
    </row>
    <row r="984" spans="1:2">
      <c r="A984" t="str">
        <f>"601677"</f>
        <v>601677</v>
      </c>
      <c r="B984" t="s">
        <v>982</v>
      </c>
    </row>
    <row r="985" spans="1:2">
      <c r="A985" t="str">
        <f>"601678"</f>
        <v>601678</v>
      </c>
      <c r="B985" t="s">
        <v>983</v>
      </c>
    </row>
    <row r="986" spans="1:2">
      <c r="A986" t="str">
        <f>"601688"</f>
        <v>601688</v>
      </c>
      <c r="B986" t="s">
        <v>984</v>
      </c>
    </row>
    <row r="987" spans="1:2">
      <c r="A987" t="str">
        <f>"601689"</f>
        <v>601689</v>
      </c>
      <c r="B987" t="s">
        <v>985</v>
      </c>
    </row>
    <row r="988" spans="1:2">
      <c r="A988" t="str">
        <f>"601699"</f>
        <v>601699</v>
      </c>
      <c r="B988" t="s">
        <v>986</v>
      </c>
    </row>
    <row r="989" spans="1:2">
      <c r="A989" t="str">
        <f>"601700"</f>
        <v>601700</v>
      </c>
      <c r="B989" t="s">
        <v>987</v>
      </c>
    </row>
    <row r="990" spans="1:2">
      <c r="A990" t="str">
        <f>"601717"</f>
        <v>601717</v>
      </c>
      <c r="B990" t="s">
        <v>988</v>
      </c>
    </row>
    <row r="991" spans="1:2">
      <c r="A991" t="str">
        <f>"601718"</f>
        <v>601718</v>
      </c>
      <c r="B991" t="s">
        <v>989</v>
      </c>
    </row>
    <row r="992" spans="1:2">
      <c r="A992" t="str">
        <f>"601727"</f>
        <v>601727</v>
      </c>
      <c r="B992" t="s">
        <v>990</v>
      </c>
    </row>
    <row r="993" spans="1:2">
      <c r="A993" t="str">
        <f>"601766"</f>
        <v>601766</v>
      </c>
      <c r="B993" t="s">
        <v>991</v>
      </c>
    </row>
    <row r="994" spans="1:2">
      <c r="A994" t="str">
        <f>"601777"</f>
        <v>601777</v>
      </c>
      <c r="B994" t="s">
        <v>992</v>
      </c>
    </row>
    <row r="995" spans="1:2">
      <c r="A995" t="str">
        <f>"601788"</f>
        <v>601788</v>
      </c>
      <c r="B995" t="s">
        <v>993</v>
      </c>
    </row>
    <row r="996" spans="1:2">
      <c r="A996" t="str">
        <f>"601789"</f>
        <v>601789</v>
      </c>
      <c r="B996" t="s">
        <v>994</v>
      </c>
    </row>
    <row r="997" spans="1:2">
      <c r="A997" t="str">
        <f>"601798"</f>
        <v>601798</v>
      </c>
      <c r="B997" t="s">
        <v>995</v>
      </c>
    </row>
    <row r="998" spans="1:2">
      <c r="A998" t="str">
        <f>"601799"</f>
        <v>601799</v>
      </c>
      <c r="B998" t="s">
        <v>996</v>
      </c>
    </row>
    <row r="999" spans="1:2">
      <c r="A999" t="str">
        <f>"601800"</f>
        <v>601800</v>
      </c>
      <c r="B999" t="s">
        <v>997</v>
      </c>
    </row>
    <row r="1000" spans="1:2">
      <c r="A1000" t="str">
        <f>"601801"</f>
        <v>601801</v>
      </c>
      <c r="B1000" t="s">
        <v>998</v>
      </c>
    </row>
    <row r="1001" spans="1:2">
      <c r="A1001" t="str">
        <f>"601808"</f>
        <v>601808</v>
      </c>
      <c r="B1001" t="s">
        <v>999</v>
      </c>
    </row>
    <row r="1002" spans="1:2">
      <c r="A1002" t="str">
        <f>"601811"</f>
        <v>601811</v>
      </c>
      <c r="B1002" t="s">
        <v>1000</v>
      </c>
    </row>
    <row r="1003" spans="1:2">
      <c r="A1003" t="str">
        <f>"601818"</f>
        <v>601818</v>
      </c>
      <c r="B1003" t="s">
        <v>1001</v>
      </c>
    </row>
    <row r="1004" spans="1:2">
      <c r="A1004" t="str">
        <f>"601828"</f>
        <v>601828</v>
      </c>
      <c r="B1004" t="s">
        <v>1002</v>
      </c>
    </row>
    <row r="1005" spans="1:2">
      <c r="A1005" t="str">
        <f>"601838"</f>
        <v>601838</v>
      </c>
      <c r="B1005" t="s">
        <v>1003</v>
      </c>
    </row>
    <row r="1006" spans="1:2">
      <c r="A1006" t="str">
        <f>"601857"</f>
        <v>601857</v>
      </c>
      <c r="B1006" t="s">
        <v>1004</v>
      </c>
    </row>
    <row r="1007" spans="1:2">
      <c r="A1007" t="str">
        <f>"601858"</f>
        <v>601858</v>
      </c>
      <c r="B1007" t="s">
        <v>1005</v>
      </c>
    </row>
    <row r="1008" spans="1:2">
      <c r="A1008" t="str">
        <f>"601860"</f>
        <v>601860</v>
      </c>
      <c r="B1008" t="s">
        <v>1006</v>
      </c>
    </row>
    <row r="1009" spans="1:2">
      <c r="A1009" t="str">
        <f>"601866"</f>
        <v>601866</v>
      </c>
      <c r="B1009" t="s">
        <v>1007</v>
      </c>
    </row>
    <row r="1010" spans="1:2">
      <c r="A1010" t="str">
        <f>"601869"</f>
        <v>601869</v>
      </c>
      <c r="B1010" t="s">
        <v>1008</v>
      </c>
    </row>
    <row r="1011" spans="1:2">
      <c r="A1011" t="str">
        <f>"601872"</f>
        <v>601872</v>
      </c>
      <c r="B1011" t="s">
        <v>1009</v>
      </c>
    </row>
    <row r="1012" spans="1:2">
      <c r="A1012" t="str">
        <f>"601877"</f>
        <v>601877</v>
      </c>
      <c r="B1012" t="s">
        <v>1010</v>
      </c>
    </row>
    <row r="1013" spans="1:2">
      <c r="A1013" t="str">
        <f>"601878"</f>
        <v>601878</v>
      </c>
      <c r="B1013" t="s">
        <v>1011</v>
      </c>
    </row>
    <row r="1014" spans="1:2">
      <c r="A1014" t="str">
        <f>"601880"</f>
        <v>601880</v>
      </c>
      <c r="B1014" t="s">
        <v>1012</v>
      </c>
    </row>
    <row r="1015" spans="1:2">
      <c r="A1015" t="str">
        <f>"601881"</f>
        <v>601881</v>
      </c>
      <c r="B1015" t="s">
        <v>1013</v>
      </c>
    </row>
    <row r="1016" spans="1:2">
      <c r="A1016" t="str">
        <f>"601882"</f>
        <v>601882</v>
      </c>
      <c r="B1016" t="s">
        <v>1014</v>
      </c>
    </row>
    <row r="1017" spans="1:2">
      <c r="A1017" t="str">
        <f>"601886"</f>
        <v>601886</v>
      </c>
      <c r="B1017" t="s">
        <v>1015</v>
      </c>
    </row>
    <row r="1018" spans="1:2">
      <c r="A1018" t="str">
        <f>"601888"</f>
        <v>601888</v>
      </c>
      <c r="B1018" t="s">
        <v>1016</v>
      </c>
    </row>
    <row r="1019" spans="1:2">
      <c r="A1019" t="str">
        <f>"601890"</f>
        <v>601890</v>
      </c>
      <c r="B1019" t="s">
        <v>1017</v>
      </c>
    </row>
    <row r="1020" spans="1:2">
      <c r="A1020" t="str">
        <f>"601898"</f>
        <v>601898</v>
      </c>
      <c r="B1020" t="s">
        <v>1018</v>
      </c>
    </row>
    <row r="1021" spans="1:2">
      <c r="A1021" t="str">
        <f>"601899"</f>
        <v>601899</v>
      </c>
      <c r="B1021" t="s">
        <v>1019</v>
      </c>
    </row>
    <row r="1022" spans="1:2">
      <c r="A1022" t="str">
        <f>"601900"</f>
        <v>601900</v>
      </c>
      <c r="B1022" t="s">
        <v>1020</v>
      </c>
    </row>
    <row r="1023" spans="1:2">
      <c r="A1023" t="str">
        <f>"601901"</f>
        <v>601901</v>
      </c>
      <c r="B1023" t="s">
        <v>1021</v>
      </c>
    </row>
    <row r="1024" spans="1:2">
      <c r="A1024" t="str">
        <f>"601908"</f>
        <v>601908</v>
      </c>
      <c r="B1024" t="s">
        <v>1022</v>
      </c>
    </row>
    <row r="1025" spans="1:2">
      <c r="A1025" t="str">
        <f>"601918"</f>
        <v>601918</v>
      </c>
      <c r="B1025" t="s">
        <v>1023</v>
      </c>
    </row>
    <row r="1026" spans="1:2">
      <c r="A1026" t="str">
        <f>"601919"</f>
        <v>601919</v>
      </c>
      <c r="B1026" t="s">
        <v>1024</v>
      </c>
    </row>
    <row r="1027" spans="1:2">
      <c r="A1027" t="str">
        <f>"601928"</f>
        <v>601928</v>
      </c>
      <c r="B1027" t="s">
        <v>1025</v>
      </c>
    </row>
    <row r="1028" spans="1:2">
      <c r="A1028" t="str">
        <f>"601929"</f>
        <v>601929</v>
      </c>
      <c r="B1028" t="s">
        <v>1026</v>
      </c>
    </row>
    <row r="1029" spans="1:2">
      <c r="A1029" t="str">
        <f>"601933"</f>
        <v>601933</v>
      </c>
      <c r="B1029" t="s">
        <v>1027</v>
      </c>
    </row>
    <row r="1030" spans="1:2">
      <c r="A1030" t="str">
        <f>"601939"</f>
        <v>601939</v>
      </c>
      <c r="B1030" t="s">
        <v>1028</v>
      </c>
    </row>
    <row r="1031" spans="1:2">
      <c r="A1031" t="str">
        <f>"601949"</f>
        <v>601949</v>
      </c>
      <c r="B1031" t="s">
        <v>1029</v>
      </c>
    </row>
    <row r="1032" spans="1:2">
      <c r="A1032" t="str">
        <f>"601952"</f>
        <v>601952</v>
      </c>
      <c r="B1032" t="s">
        <v>1030</v>
      </c>
    </row>
    <row r="1033" spans="1:2">
      <c r="A1033" t="str">
        <f>"601958"</f>
        <v>601958</v>
      </c>
      <c r="B1033" t="s">
        <v>1031</v>
      </c>
    </row>
    <row r="1034" spans="1:2">
      <c r="A1034" t="str">
        <f>"601965"</f>
        <v>601965</v>
      </c>
      <c r="B1034" t="s">
        <v>1032</v>
      </c>
    </row>
    <row r="1035" spans="1:2">
      <c r="A1035" t="str">
        <f>"601966"</f>
        <v>601966</v>
      </c>
      <c r="B1035" t="s">
        <v>1033</v>
      </c>
    </row>
    <row r="1036" spans="1:2">
      <c r="A1036" t="str">
        <f>"601968"</f>
        <v>601968</v>
      </c>
      <c r="B1036" t="s">
        <v>1034</v>
      </c>
    </row>
    <row r="1037" spans="1:2">
      <c r="A1037" t="str">
        <f>"601969"</f>
        <v>601969</v>
      </c>
      <c r="B1037" t="s">
        <v>1035</v>
      </c>
    </row>
    <row r="1038" spans="1:2">
      <c r="A1038" t="str">
        <f>"601985"</f>
        <v>601985</v>
      </c>
      <c r="B1038" t="s">
        <v>1036</v>
      </c>
    </row>
    <row r="1039" spans="1:2">
      <c r="A1039" t="str">
        <f>"601988"</f>
        <v>601988</v>
      </c>
      <c r="B1039" t="s">
        <v>1037</v>
      </c>
    </row>
    <row r="1040" spans="1:2">
      <c r="A1040" t="str">
        <f>"601989"</f>
        <v>601989</v>
      </c>
      <c r="B1040" t="s">
        <v>1038</v>
      </c>
    </row>
    <row r="1041" spans="1:2">
      <c r="A1041" t="str">
        <f>"601990"</f>
        <v>601990</v>
      </c>
      <c r="B1041" t="s">
        <v>1039</v>
      </c>
    </row>
    <row r="1042" spans="1:2">
      <c r="A1042" t="str">
        <f>"601991"</f>
        <v>601991</v>
      </c>
      <c r="B1042" t="s">
        <v>1040</v>
      </c>
    </row>
    <row r="1043" spans="1:2">
      <c r="A1043" t="str">
        <f>"601992"</f>
        <v>601992</v>
      </c>
      <c r="B1043" t="s">
        <v>1041</v>
      </c>
    </row>
    <row r="1044" spans="1:2">
      <c r="A1044" t="str">
        <f>"601996"</f>
        <v>601996</v>
      </c>
      <c r="B1044" t="s">
        <v>1042</v>
      </c>
    </row>
    <row r="1045" spans="1:2">
      <c r="A1045" t="str">
        <f>"601997"</f>
        <v>601997</v>
      </c>
      <c r="B1045" t="s">
        <v>1043</v>
      </c>
    </row>
    <row r="1046" spans="1:2">
      <c r="A1046" t="str">
        <f>"601998"</f>
        <v>601998</v>
      </c>
      <c r="B1046" t="s">
        <v>1044</v>
      </c>
    </row>
    <row r="1047" spans="1:2">
      <c r="A1047" t="str">
        <f>"601999"</f>
        <v>601999</v>
      </c>
      <c r="B1047" t="s">
        <v>1045</v>
      </c>
    </row>
    <row r="1048" spans="1:2">
      <c r="A1048" t="str">
        <f>"603000"</f>
        <v>603000</v>
      </c>
      <c r="B1048" t="s">
        <v>1046</v>
      </c>
    </row>
    <row r="1049" spans="1:2">
      <c r="A1049" t="str">
        <f>"603001"</f>
        <v>603001</v>
      </c>
      <c r="B1049" t="s">
        <v>1047</v>
      </c>
    </row>
    <row r="1050" spans="1:2">
      <c r="A1050" t="str">
        <f>"603002"</f>
        <v>603002</v>
      </c>
      <c r="B1050" t="s">
        <v>1048</v>
      </c>
    </row>
    <row r="1051" spans="1:2">
      <c r="A1051" t="str">
        <f>"603003"</f>
        <v>603003</v>
      </c>
      <c r="B1051" t="s">
        <v>1049</v>
      </c>
    </row>
    <row r="1052" spans="1:2">
      <c r="A1052" t="str">
        <f>"603005"</f>
        <v>603005</v>
      </c>
      <c r="B1052" t="s">
        <v>1050</v>
      </c>
    </row>
    <row r="1053" spans="1:2">
      <c r="A1053" t="str">
        <f>"603006"</f>
        <v>603006</v>
      </c>
      <c r="B1053" t="s">
        <v>1051</v>
      </c>
    </row>
    <row r="1054" spans="1:2">
      <c r="A1054" t="str">
        <f>"603007"</f>
        <v>603007</v>
      </c>
      <c r="B1054" t="s">
        <v>1052</v>
      </c>
    </row>
    <row r="1055" spans="1:2">
      <c r="A1055" t="str">
        <f>"603008"</f>
        <v>603008</v>
      </c>
      <c r="B1055" t="s">
        <v>1053</v>
      </c>
    </row>
    <row r="1056" spans="1:2">
      <c r="A1056" t="str">
        <f>"603009"</f>
        <v>603009</v>
      </c>
      <c r="B1056" t="s">
        <v>1054</v>
      </c>
    </row>
    <row r="1057" spans="1:2">
      <c r="A1057" t="str">
        <f>"603010"</f>
        <v>603010</v>
      </c>
      <c r="B1057" t="s">
        <v>1055</v>
      </c>
    </row>
    <row r="1058" spans="1:2">
      <c r="A1058" t="str">
        <f>"603011"</f>
        <v>603011</v>
      </c>
      <c r="B1058" t="s">
        <v>1056</v>
      </c>
    </row>
    <row r="1059" spans="1:2">
      <c r="A1059" t="str">
        <f>"603012"</f>
        <v>603012</v>
      </c>
      <c r="B1059" t="s">
        <v>1057</v>
      </c>
    </row>
    <row r="1060" spans="1:2">
      <c r="A1060" t="str">
        <f>"603013"</f>
        <v>603013</v>
      </c>
      <c r="B1060" t="s">
        <v>1058</v>
      </c>
    </row>
    <row r="1061" spans="1:2">
      <c r="A1061" t="str">
        <f>"603015"</f>
        <v>603015</v>
      </c>
      <c r="B1061" t="s">
        <v>1059</v>
      </c>
    </row>
    <row r="1062" spans="1:2">
      <c r="A1062" t="str">
        <f>"603016"</f>
        <v>603016</v>
      </c>
      <c r="B1062" t="s">
        <v>1060</v>
      </c>
    </row>
    <row r="1063" spans="1:2">
      <c r="A1063" t="str">
        <f>"603017"</f>
        <v>603017</v>
      </c>
      <c r="B1063" t="s">
        <v>1061</v>
      </c>
    </row>
    <row r="1064" spans="1:2">
      <c r="A1064" t="str">
        <f>"603018"</f>
        <v>603018</v>
      </c>
      <c r="B1064" t="s">
        <v>1062</v>
      </c>
    </row>
    <row r="1065" spans="1:2">
      <c r="A1065" t="str">
        <f>"603019"</f>
        <v>603019</v>
      </c>
      <c r="B1065" t="s">
        <v>1063</v>
      </c>
    </row>
    <row r="1066" spans="1:2">
      <c r="A1066" t="str">
        <f>"603020"</f>
        <v>603020</v>
      </c>
      <c r="B1066" t="s">
        <v>1064</v>
      </c>
    </row>
    <row r="1067" spans="1:2">
      <c r="A1067" t="str">
        <f>"603021"</f>
        <v>603021</v>
      </c>
      <c r="B1067" t="s">
        <v>1065</v>
      </c>
    </row>
    <row r="1068" spans="1:2">
      <c r="A1068" t="str">
        <f>"603022"</f>
        <v>603022</v>
      </c>
      <c r="B1068" t="s">
        <v>1066</v>
      </c>
    </row>
    <row r="1069" spans="1:2">
      <c r="A1069" t="str">
        <f>"603023"</f>
        <v>603023</v>
      </c>
      <c r="B1069" t="s">
        <v>1067</v>
      </c>
    </row>
    <row r="1070" spans="1:2">
      <c r="A1070" t="str">
        <f>"603025"</f>
        <v>603025</v>
      </c>
      <c r="B1070" t="s">
        <v>1068</v>
      </c>
    </row>
    <row r="1071" spans="1:2">
      <c r="A1071" t="str">
        <f>"603026"</f>
        <v>603026</v>
      </c>
      <c r="B1071" t="s">
        <v>1069</v>
      </c>
    </row>
    <row r="1072" spans="1:2">
      <c r="A1072" t="str">
        <f>"603027"</f>
        <v>603027</v>
      </c>
      <c r="B1072" t="s">
        <v>1070</v>
      </c>
    </row>
    <row r="1073" spans="1:2">
      <c r="A1073" t="str">
        <f>"603028"</f>
        <v>603028</v>
      </c>
      <c r="B1073" t="s">
        <v>1071</v>
      </c>
    </row>
    <row r="1074" spans="1:2">
      <c r="A1074" t="str">
        <f>"603029"</f>
        <v>603029</v>
      </c>
      <c r="B1074" t="s">
        <v>1072</v>
      </c>
    </row>
    <row r="1075" spans="1:2">
      <c r="A1075" t="str">
        <f>"603030"</f>
        <v>603030</v>
      </c>
      <c r="B1075" t="s">
        <v>1073</v>
      </c>
    </row>
    <row r="1076" spans="1:2">
      <c r="A1076" t="str">
        <f>"603031"</f>
        <v>603031</v>
      </c>
      <c r="B1076" t="s">
        <v>1074</v>
      </c>
    </row>
    <row r="1077" spans="1:2">
      <c r="A1077" t="str">
        <f>"603032"</f>
        <v>603032</v>
      </c>
      <c r="B1077" t="s">
        <v>1075</v>
      </c>
    </row>
    <row r="1078" spans="1:2">
      <c r="A1078" t="str">
        <f>"603033"</f>
        <v>603033</v>
      </c>
      <c r="B1078" t="s">
        <v>1076</v>
      </c>
    </row>
    <row r="1079" spans="1:2">
      <c r="A1079" t="str">
        <f>"603035"</f>
        <v>603035</v>
      </c>
      <c r="B1079" t="s">
        <v>1077</v>
      </c>
    </row>
    <row r="1080" spans="1:2">
      <c r="A1080" t="str">
        <f>"603036"</f>
        <v>603036</v>
      </c>
      <c r="B1080" t="s">
        <v>1078</v>
      </c>
    </row>
    <row r="1081" spans="1:2">
      <c r="A1081" t="str">
        <f>"603037"</f>
        <v>603037</v>
      </c>
      <c r="B1081" t="s">
        <v>1079</v>
      </c>
    </row>
    <row r="1082" spans="1:2">
      <c r="A1082" t="str">
        <f>"603038"</f>
        <v>603038</v>
      </c>
      <c r="B1082" t="s">
        <v>1080</v>
      </c>
    </row>
    <row r="1083" spans="1:2">
      <c r="A1083" t="str">
        <f>"603039"</f>
        <v>603039</v>
      </c>
      <c r="B1083" t="s">
        <v>1081</v>
      </c>
    </row>
    <row r="1084" spans="1:2">
      <c r="A1084" t="str">
        <f>"603040"</f>
        <v>603040</v>
      </c>
      <c r="B1084" t="s">
        <v>1082</v>
      </c>
    </row>
    <row r="1085" spans="1:2">
      <c r="A1085" t="str">
        <f>"603041"</f>
        <v>603041</v>
      </c>
      <c r="B1085" t="s">
        <v>1083</v>
      </c>
    </row>
    <row r="1086" spans="1:2">
      <c r="A1086" t="str">
        <f>"603042"</f>
        <v>603042</v>
      </c>
      <c r="B1086" t="s">
        <v>1084</v>
      </c>
    </row>
    <row r="1087" spans="1:2">
      <c r="A1087" t="str">
        <f>"603043"</f>
        <v>603043</v>
      </c>
      <c r="B1087" t="s">
        <v>1085</v>
      </c>
    </row>
    <row r="1088" spans="1:2">
      <c r="A1088" t="str">
        <f>"603045"</f>
        <v>603045</v>
      </c>
      <c r="B1088" t="s">
        <v>1086</v>
      </c>
    </row>
    <row r="1089" spans="1:2">
      <c r="A1089" t="str">
        <f>"603050"</f>
        <v>603050</v>
      </c>
      <c r="B1089" t="s">
        <v>1087</v>
      </c>
    </row>
    <row r="1090" spans="1:2">
      <c r="A1090" t="str">
        <f>"603055"</f>
        <v>603055</v>
      </c>
      <c r="B1090" t="s">
        <v>1088</v>
      </c>
    </row>
    <row r="1091" spans="1:2">
      <c r="A1091" t="str">
        <f>"603056"</f>
        <v>603056</v>
      </c>
      <c r="B1091" t="s">
        <v>1089</v>
      </c>
    </row>
    <row r="1092" spans="1:2">
      <c r="A1092" t="str">
        <f>"603058"</f>
        <v>603058</v>
      </c>
      <c r="B1092" t="s">
        <v>1090</v>
      </c>
    </row>
    <row r="1093" spans="1:2">
      <c r="A1093" t="str">
        <f>"603059"</f>
        <v>603059</v>
      </c>
      <c r="B1093" t="s">
        <v>1091</v>
      </c>
    </row>
    <row r="1094" spans="1:2">
      <c r="A1094" t="str">
        <f>"603060"</f>
        <v>603060</v>
      </c>
      <c r="B1094" t="s">
        <v>1092</v>
      </c>
    </row>
    <row r="1095" spans="1:2">
      <c r="A1095" t="str">
        <f>"603063"</f>
        <v>603063</v>
      </c>
      <c r="B1095" t="s">
        <v>1093</v>
      </c>
    </row>
    <row r="1096" spans="1:2">
      <c r="A1096" t="str">
        <f>"603066"</f>
        <v>603066</v>
      </c>
      <c r="B1096" t="s">
        <v>1094</v>
      </c>
    </row>
    <row r="1097" spans="1:2">
      <c r="A1097" t="str">
        <f>"603067"</f>
        <v>603067</v>
      </c>
      <c r="B1097" t="s">
        <v>1095</v>
      </c>
    </row>
    <row r="1098" spans="1:2">
      <c r="A1098" t="str">
        <f>"603069"</f>
        <v>603069</v>
      </c>
      <c r="B1098" t="s">
        <v>1096</v>
      </c>
    </row>
    <row r="1099" spans="1:2">
      <c r="A1099" t="str">
        <f>"603076"</f>
        <v>603076</v>
      </c>
      <c r="B1099" t="s">
        <v>1097</v>
      </c>
    </row>
    <row r="1100" spans="1:2">
      <c r="A1100" t="str">
        <f>"603077"</f>
        <v>603077</v>
      </c>
      <c r="B1100" t="s">
        <v>1098</v>
      </c>
    </row>
    <row r="1101" spans="1:2">
      <c r="A1101" t="str">
        <f>"603078"</f>
        <v>603078</v>
      </c>
      <c r="B1101" t="s">
        <v>1099</v>
      </c>
    </row>
    <row r="1102" spans="1:2">
      <c r="A1102" t="str">
        <f>"603079"</f>
        <v>603079</v>
      </c>
      <c r="B1102" t="s">
        <v>1100</v>
      </c>
    </row>
    <row r="1103" spans="1:2">
      <c r="A1103" t="str">
        <f>"603080"</f>
        <v>603080</v>
      </c>
      <c r="B1103" t="s">
        <v>1101</v>
      </c>
    </row>
    <row r="1104" spans="1:2">
      <c r="A1104" t="str">
        <f>"603081"</f>
        <v>603081</v>
      </c>
      <c r="B1104" t="s">
        <v>1102</v>
      </c>
    </row>
    <row r="1105" spans="1:2">
      <c r="A1105" t="str">
        <f>"603083"</f>
        <v>603083</v>
      </c>
      <c r="B1105" t="s">
        <v>1103</v>
      </c>
    </row>
    <row r="1106" spans="1:2">
      <c r="A1106" t="str">
        <f>"603085"</f>
        <v>603085</v>
      </c>
      <c r="B1106" t="s">
        <v>1104</v>
      </c>
    </row>
    <row r="1107" spans="1:2">
      <c r="A1107" t="str">
        <f>"603086"</f>
        <v>603086</v>
      </c>
      <c r="B1107" t="s">
        <v>1105</v>
      </c>
    </row>
    <row r="1108" spans="1:2">
      <c r="A1108" t="str">
        <f>"603088"</f>
        <v>603088</v>
      </c>
      <c r="B1108" t="s">
        <v>1106</v>
      </c>
    </row>
    <row r="1109" spans="1:2">
      <c r="A1109" t="str">
        <f>"603089"</f>
        <v>603089</v>
      </c>
      <c r="B1109" t="s">
        <v>1107</v>
      </c>
    </row>
    <row r="1110" spans="1:2">
      <c r="A1110" t="str">
        <f>"603090"</f>
        <v>603090</v>
      </c>
      <c r="B1110" t="s">
        <v>1108</v>
      </c>
    </row>
    <row r="1111" spans="1:2">
      <c r="A1111" t="str">
        <f>"603096"</f>
        <v>603096</v>
      </c>
      <c r="B1111" t="s">
        <v>1109</v>
      </c>
    </row>
    <row r="1112" spans="1:2">
      <c r="A1112" t="str">
        <f>"603098"</f>
        <v>603098</v>
      </c>
      <c r="B1112" t="s">
        <v>1110</v>
      </c>
    </row>
    <row r="1113" spans="1:2">
      <c r="A1113" t="str">
        <f>"603099"</f>
        <v>603099</v>
      </c>
      <c r="B1113" t="s">
        <v>1111</v>
      </c>
    </row>
    <row r="1114" spans="1:2">
      <c r="A1114" t="str">
        <f>"603100"</f>
        <v>603100</v>
      </c>
      <c r="B1114" t="s">
        <v>1112</v>
      </c>
    </row>
    <row r="1115" spans="1:2">
      <c r="A1115" t="str">
        <f>"603101"</f>
        <v>603101</v>
      </c>
      <c r="B1115" t="s">
        <v>1113</v>
      </c>
    </row>
    <row r="1116" spans="1:2">
      <c r="A1116" t="str">
        <f>"603103"</f>
        <v>603103</v>
      </c>
      <c r="B1116" t="s">
        <v>1114</v>
      </c>
    </row>
    <row r="1117" spans="1:2">
      <c r="A1117" t="str">
        <f>"603105"</f>
        <v>603105</v>
      </c>
      <c r="B1117" t="s">
        <v>1115</v>
      </c>
    </row>
    <row r="1118" spans="1:2">
      <c r="A1118" t="str">
        <f>"603106"</f>
        <v>603106</v>
      </c>
      <c r="B1118" t="s">
        <v>1116</v>
      </c>
    </row>
    <row r="1119" spans="1:2">
      <c r="A1119" t="str">
        <f>"603108"</f>
        <v>603108</v>
      </c>
      <c r="B1119" t="s">
        <v>1117</v>
      </c>
    </row>
    <row r="1120" spans="1:2">
      <c r="A1120" t="str">
        <f>"603110"</f>
        <v>603110</v>
      </c>
      <c r="B1120" t="s">
        <v>1118</v>
      </c>
    </row>
    <row r="1121" spans="1:2">
      <c r="A1121" t="str">
        <f>"603111"</f>
        <v>603111</v>
      </c>
      <c r="B1121" t="s">
        <v>1119</v>
      </c>
    </row>
    <row r="1122" spans="1:2">
      <c r="A1122" t="str">
        <f>"603113"</f>
        <v>603113</v>
      </c>
      <c r="B1122" t="s">
        <v>1120</v>
      </c>
    </row>
    <row r="1123" spans="1:2">
      <c r="A1123" t="str">
        <f>"603116"</f>
        <v>603116</v>
      </c>
      <c r="B1123" t="s">
        <v>1121</v>
      </c>
    </row>
    <row r="1124" spans="1:2">
      <c r="A1124" t="str">
        <f>"603117"</f>
        <v>603117</v>
      </c>
      <c r="B1124" t="s">
        <v>1122</v>
      </c>
    </row>
    <row r="1125" spans="1:2">
      <c r="A1125" t="str">
        <f>"603118"</f>
        <v>603118</v>
      </c>
      <c r="B1125" t="s">
        <v>1123</v>
      </c>
    </row>
    <row r="1126" spans="1:2">
      <c r="A1126" t="str">
        <f>"603121"</f>
        <v>603121</v>
      </c>
      <c r="B1126" t="s">
        <v>1124</v>
      </c>
    </row>
    <row r="1127" spans="1:2">
      <c r="A1127" t="str">
        <f>"603123"</f>
        <v>603123</v>
      </c>
      <c r="B1127" t="s">
        <v>1125</v>
      </c>
    </row>
    <row r="1128" spans="1:2">
      <c r="A1128" t="str">
        <f>"603126"</f>
        <v>603126</v>
      </c>
      <c r="B1128" t="s">
        <v>1126</v>
      </c>
    </row>
    <row r="1129" spans="1:2">
      <c r="A1129" t="str">
        <f>"603127"</f>
        <v>603127</v>
      </c>
      <c r="B1129" t="s">
        <v>1127</v>
      </c>
    </row>
    <row r="1130" spans="1:2">
      <c r="A1130" t="str">
        <f>"603128"</f>
        <v>603128</v>
      </c>
      <c r="B1130" t="s">
        <v>1128</v>
      </c>
    </row>
    <row r="1131" spans="1:2">
      <c r="A1131" t="str">
        <f>"603129"</f>
        <v>603129</v>
      </c>
      <c r="B1131" t="s">
        <v>1129</v>
      </c>
    </row>
    <row r="1132" spans="1:2">
      <c r="A1132" t="str">
        <f>"603131"</f>
        <v>603131</v>
      </c>
      <c r="B1132" t="s">
        <v>1130</v>
      </c>
    </row>
    <row r="1133" spans="1:2">
      <c r="A1133" t="str">
        <f>"603133"</f>
        <v>603133</v>
      </c>
      <c r="B1133" t="s">
        <v>1131</v>
      </c>
    </row>
    <row r="1134" spans="1:2">
      <c r="A1134" t="str">
        <f>"603136"</f>
        <v>603136</v>
      </c>
      <c r="B1134" t="s">
        <v>1132</v>
      </c>
    </row>
    <row r="1135" spans="1:2">
      <c r="A1135" t="str">
        <f>"603138"</f>
        <v>603138</v>
      </c>
      <c r="B1135" t="s">
        <v>1133</v>
      </c>
    </row>
    <row r="1136" spans="1:2">
      <c r="A1136" t="str">
        <f>"603139"</f>
        <v>603139</v>
      </c>
      <c r="B1136" t="s">
        <v>1134</v>
      </c>
    </row>
    <row r="1137" spans="1:2">
      <c r="A1137" t="str">
        <f>"603156"</f>
        <v>603156</v>
      </c>
      <c r="B1137" t="s">
        <v>1135</v>
      </c>
    </row>
    <row r="1138" spans="1:2">
      <c r="A1138" t="str">
        <f>"603157"</f>
        <v>603157</v>
      </c>
      <c r="B1138" t="s">
        <v>1136</v>
      </c>
    </row>
    <row r="1139" spans="1:2">
      <c r="A1139" t="str">
        <f>"603158"</f>
        <v>603158</v>
      </c>
      <c r="B1139" t="s">
        <v>1137</v>
      </c>
    </row>
    <row r="1140" spans="1:2">
      <c r="A1140" t="str">
        <f>"603159"</f>
        <v>603159</v>
      </c>
      <c r="B1140" t="s">
        <v>1138</v>
      </c>
    </row>
    <row r="1141" spans="1:2">
      <c r="A1141" t="str">
        <f>"603160"</f>
        <v>603160</v>
      </c>
      <c r="B1141" t="s">
        <v>1139</v>
      </c>
    </row>
    <row r="1142" spans="1:2">
      <c r="A1142" t="str">
        <f>"603161"</f>
        <v>603161</v>
      </c>
      <c r="B1142" t="s">
        <v>1140</v>
      </c>
    </row>
    <row r="1143" spans="1:2">
      <c r="A1143" t="str">
        <f>"603165"</f>
        <v>603165</v>
      </c>
      <c r="B1143" t="s">
        <v>1141</v>
      </c>
    </row>
    <row r="1144" spans="1:2">
      <c r="A1144" t="str">
        <f>"603166"</f>
        <v>603166</v>
      </c>
      <c r="B1144" t="s">
        <v>1142</v>
      </c>
    </row>
    <row r="1145" spans="1:2">
      <c r="A1145" t="str">
        <f>"603167"</f>
        <v>603167</v>
      </c>
      <c r="B1145" t="s">
        <v>1143</v>
      </c>
    </row>
    <row r="1146" spans="1:2">
      <c r="A1146" t="str">
        <f>"603168"</f>
        <v>603168</v>
      </c>
      <c r="B1146" t="s">
        <v>1144</v>
      </c>
    </row>
    <row r="1147" spans="1:2">
      <c r="A1147" t="str">
        <f>"603169"</f>
        <v>603169</v>
      </c>
      <c r="B1147" t="s">
        <v>1145</v>
      </c>
    </row>
    <row r="1148" spans="1:2">
      <c r="A1148" t="str">
        <f>"603177"</f>
        <v>603177</v>
      </c>
      <c r="B1148" t="s">
        <v>1146</v>
      </c>
    </row>
    <row r="1149" spans="1:2">
      <c r="A1149" t="str">
        <f>"603178"</f>
        <v>603178</v>
      </c>
      <c r="B1149" t="s">
        <v>1147</v>
      </c>
    </row>
    <row r="1150" spans="1:2">
      <c r="A1150" t="str">
        <f>"603179"</f>
        <v>603179</v>
      </c>
      <c r="B1150" t="s">
        <v>1148</v>
      </c>
    </row>
    <row r="1151" spans="1:2">
      <c r="A1151" t="str">
        <f>"603180"</f>
        <v>603180</v>
      </c>
      <c r="B1151" t="s">
        <v>1149</v>
      </c>
    </row>
    <row r="1152" spans="1:2">
      <c r="A1152" t="str">
        <f>"603181"</f>
        <v>603181</v>
      </c>
      <c r="B1152" t="s">
        <v>1150</v>
      </c>
    </row>
    <row r="1153" spans="1:2">
      <c r="A1153" t="str">
        <f>"603183"</f>
        <v>603183</v>
      </c>
      <c r="B1153" t="s">
        <v>1151</v>
      </c>
    </row>
    <row r="1154" spans="1:2">
      <c r="A1154" t="str">
        <f>"603185"</f>
        <v>603185</v>
      </c>
      <c r="B1154" t="s">
        <v>1152</v>
      </c>
    </row>
    <row r="1155" spans="1:2">
      <c r="A1155" t="str">
        <f>"603186"</f>
        <v>603186</v>
      </c>
      <c r="B1155" t="s">
        <v>1153</v>
      </c>
    </row>
    <row r="1156" spans="1:2">
      <c r="A1156" t="str">
        <f>"603187"</f>
        <v>603187</v>
      </c>
      <c r="B1156" t="s">
        <v>1154</v>
      </c>
    </row>
    <row r="1157" spans="1:2">
      <c r="A1157" t="str">
        <f>"603188"</f>
        <v>603188</v>
      </c>
      <c r="B1157" t="s">
        <v>1155</v>
      </c>
    </row>
    <row r="1158" spans="1:2">
      <c r="A1158" t="str">
        <f>"603189"</f>
        <v>603189</v>
      </c>
      <c r="B1158" t="s">
        <v>1156</v>
      </c>
    </row>
    <row r="1159" spans="1:2">
      <c r="A1159" t="str">
        <f>"603192"</f>
        <v>603192</v>
      </c>
      <c r="B1159" t="s">
        <v>1157</v>
      </c>
    </row>
    <row r="1160" spans="1:2">
      <c r="A1160" t="str">
        <f>"603196"</f>
        <v>603196</v>
      </c>
      <c r="B1160" t="s">
        <v>1158</v>
      </c>
    </row>
    <row r="1161" spans="1:2">
      <c r="A1161" t="str">
        <f>"603197"</f>
        <v>603197</v>
      </c>
      <c r="B1161" t="s">
        <v>1159</v>
      </c>
    </row>
    <row r="1162" spans="1:2">
      <c r="A1162" t="str">
        <f>"603198"</f>
        <v>603198</v>
      </c>
      <c r="B1162" t="s">
        <v>1160</v>
      </c>
    </row>
    <row r="1163" spans="1:2">
      <c r="A1163" t="str">
        <f>"603199"</f>
        <v>603199</v>
      </c>
      <c r="B1163" t="s">
        <v>1161</v>
      </c>
    </row>
    <row r="1164" spans="1:2">
      <c r="A1164" t="str">
        <f>"603200"</f>
        <v>603200</v>
      </c>
      <c r="B1164" t="s">
        <v>1162</v>
      </c>
    </row>
    <row r="1165" spans="1:2">
      <c r="A1165" t="str">
        <f>"603203"</f>
        <v>603203</v>
      </c>
      <c r="B1165" t="s">
        <v>1163</v>
      </c>
    </row>
    <row r="1166" spans="1:2">
      <c r="A1166" t="str">
        <f>"603208"</f>
        <v>603208</v>
      </c>
      <c r="B1166" t="s">
        <v>1164</v>
      </c>
    </row>
    <row r="1167" spans="1:2">
      <c r="A1167" t="str">
        <f>"603214"</f>
        <v>603214</v>
      </c>
      <c r="B1167" t="s">
        <v>1165</v>
      </c>
    </row>
    <row r="1168" spans="1:2">
      <c r="A1168" t="str">
        <f>"603218"</f>
        <v>603218</v>
      </c>
      <c r="B1168" t="s">
        <v>1166</v>
      </c>
    </row>
    <row r="1169" spans="1:2">
      <c r="A1169" t="str">
        <f>"603220"</f>
        <v>603220</v>
      </c>
      <c r="B1169" t="s">
        <v>1167</v>
      </c>
    </row>
    <row r="1170" spans="1:2">
      <c r="A1170" t="str">
        <f>"603222"</f>
        <v>603222</v>
      </c>
      <c r="B1170" t="s">
        <v>1168</v>
      </c>
    </row>
    <row r="1171" spans="1:2">
      <c r="A1171" t="str">
        <f>"603223"</f>
        <v>603223</v>
      </c>
      <c r="B1171" t="s">
        <v>1169</v>
      </c>
    </row>
    <row r="1172" spans="1:2">
      <c r="A1172" t="str">
        <f>"603225"</f>
        <v>603225</v>
      </c>
      <c r="B1172" t="s">
        <v>1170</v>
      </c>
    </row>
    <row r="1173" spans="1:2">
      <c r="A1173" t="str">
        <f>"603226"</f>
        <v>603226</v>
      </c>
      <c r="B1173" t="s">
        <v>1171</v>
      </c>
    </row>
    <row r="1174" spans="1:2">
      <c r="A1174" t="str">
        <f>"603227"</f>
        <v>603227</v>
      </c>
      <c r="B1174" t="s">
        <v>1172</v>
      </c>
    </row>
    <row r="1175" spans="1:2">
      <c r="A1175" t="str">
        <f>"603228"</f>
        <v>603228</v>
      </c>
      <c r="B1175" t="s">
        <v>1173</v>
      </c>
    </row>
    <row r="1176" spans="1:2">
      <c r="A1176" t="str">
        <f>"603229"</f>
        <v>603229</v>
      </c>
      <c r="B1176" t="s">
        <v>1174</v>
      </c>
    </row>
    <row r="1177" spans="1:2">
      <c r="A1177" t="str">
        <f>"603232"</f>
        <v>603232</v>
      </c>
      <c r="B1177" t="s">
        <v>1175</v>
      </c>
    </row>
    <row r="1178" spans="1:2">
      <c r="A1178" t="str">
        <f>"603233"</f>
        <v>603233</v>
      </c>
      <c r="B1178" t="s">
        <v>1176</v>
      </c>
    </row>
    <row r="1179" spans="1:2">
      <c r="A1179" t="str">
        <f>"603238"</f>
        <v>603238</v>
      </c>
      <c r="B1179" t="s">
        <v>1177</v>
      </c>
    </row>
    <row r="1180" spans="1:2">
      <c r="A1180" t="str">
        <f>"603239"</f>
        <v>603239</v>
      </c>
      <c r="B1180" t="s">
        <v>1178</v>
      </c>
    </row>
    <row r="1181" spans="1:2">
      <c r="A1181" t="str">
        <f>"603258"</f>
        <v>603258</v>
      </c>
      <c r="B1181" t="s">
        <v>1179</v>
      </c>
    </row>
    <row r="1182" spans="1:2">
      <c r="A1182" t="str">
        <f>"603259"</f>
        <v>603259</v>
      </c>
      <c r="B1182" t="s">
        <v>1180</v>
      </c>
    </row>
    <row r="1183" spans="1:2">
      <c r="A1183" t="str">
        <f>"603260"</f>
        <v>603260</v>
      </c>
      <c r="B1183" t="s">
        <v>1181</v>
      </c>
    </row>
    <row r="1184" spans="1:2">
      <c r="A1184" t="str">
        <f>"603266"</f>
        <v>603266</v>
      </c>
      <c r="B1184" t="s">
        <v>1182</v>
      </c>
    </row>
    <row r="1185" spans="1:2">
      <c r="A1185" t="str">
        <f>"603268"</f>
        <v>603268</v>
      </c>
      <c r="B1185" t="s">
        <v>1183</v>
      </c>
    </row>
    <row r="1186" spans="1:2">
      <c r="A1186" t="str">
        <f>"603269"</f>
        <v>603269</v>
      </c>
      <c r="B1186" t="s">
        <v>1184</v>
      </c>
    </row>
    <row r="1187" spans="1:2">
      <c r="A1187" t="str">
        <f>"603277"</f>
        <v>603277</v>
      </c>
      <c r="B1187" t="s">
        <v>1185</v>
      </c>
    </row>
    <row r="1188" spans="1:2">
      <c r="A1188" t="str">
        <f>"603278"</f>
        <v>603278</v>
      </c>
      <c r="B1188" t="s">
        <v>1186</v>
      </c>
    </row>
    <row r="1189" spans="1:2">
      <c r="A1189" t="str">
        <f>"603283"</f>
        <v>603283</v>
      </c>
      <c r="B1189" t="s">
        <v>1187</v>
      </c>
    </row>
    <row r="1190" spans="1:2">
      <c r="A1190" t="str">
        <f>"603286"</f>
        <v>603286</v>
      </c>
      <c r="B1190" t="s">
        <v>1188</v>
      </c>
    </row>
    <row r="1191" spans="1:2">
      <c r="A1191" t="str">
        <f>"603288"</f>
        <v>603288</v>
      </c>
      <c r="B1191" t="s">
        <v>1189</v>
      </c>
    </row>
    <row r="1192" spans="1:2">
      <c r="A1192" t="str">
        <f>"603289"</f>
        <v>603289</v>
      </c>
      <c r="B1192" t="s">
        <v>1190</v>
      </c>
    </row>
    <row r="1193" spans="1:2">
      <c r="A1193" t="str">
        <f>"603297"</f>
        <v>603297</v>
      </c>
      <c r="B1193" t="s">
        <v>1191</v>
      </c>
    </row>
    <row r="1194" spans="1:2">
      <c r="A1194" t="str">
        <f>"603298"</f>
        <v>603298</v>
      </c>
      <c r="B1194" t="s">
        <v>1192</v>
      </c>
    </row>
    <row r="1195" spans="1:2">
      <c r="A1195" t="str">
        <f>"603299"</f>
        <v>603299</v>
      </c>
      <c r="B1195" t="s">
        <v>1193</v>
      </c>
    </row>
    <row r="1196" spans="1:2">
      <c r="A1196" t="str">
        <f>"603300"</f>
        <v>603300</v>
      </c>
      <c r="B1196" t="s">
        <v>1194</v>
      </c>
    </row>
    <row r="1197" spans="1:2">
      <c r="A1197" t="str">
        <f>"603301"</f>
        <v>603301</v>
      </c>
      <c r="B1197" t="s">
        <v>1195</v>
      </c>
    </row>
    <row r="1198" spans="1:2">
      <c r="A1198" t="str">
        <f>"603302"</f>
        <v>603302</v>
      </c>
      <c r="B1198" t="s">
        <v>1196</v>
      </c>
    </row>
    <row r="1199" spans="1:2">
      <c r="A1199" t="str">
        <f>"603303"</f>
        <v>603303</v>
      </c>
      <c r="B1199" t="s">
        <v>1197</v>
      </c>
    </row>
    <row r="1200" spans="1:2">
      <c r="A1200" t="str">
        <f>"603305"</f>
        <v>603305</v>
      </c>
      <c r="B1200" t="s">
        <v>1198</v>
      </c>
    </row>
    <row r="1201" spans="1:2">
      <c r="A1201" t="str">
        <f>"603306"</f>
        <v>603306</v>
      </c>
      <c r="B1201" t="s">
        <v>1199</v>
      </c>
    </row>
    <row r="1202" spans="1:2">
      <c r="A1202" t="str">
        <f>"603308"</f>
        <v>603308</v>
      </c>
      <c r="B1202" t="s">
        <v>1200</v>
      </c>
    </row>
    <row r="1203" spans="1:2">
      <c r="A1203" t="str">
        <f>"603309"</f>
        <v>603309</v>
      </c>
      <c r="B1203" t="s">
        <v>1201</v>
      </c>
    </row>
    <row r="1204" spans="1:2">
      <c r="A1204" t="str">
        <f>"603311"</f>
        <v>603311</v>
      </c>
      <c r="B1204" t="s">
        <v>1202</v>
      </c>
    </row>
    <row r="1205" spans="1:2">
      <c r="A1205" t="str">
        <f>"603313"</f>
        <v>603313</v>
      </c>
      <c r="B1205" t="s">
        <v>1203</v>
      </c>
    </row>
    <row r="1206" spans="1:2">
      <c r="A1206" t="str">
        <f>"603315"</f>
        <v>603315</v>
      </c>
      <c r="B1206" t="s">
        <v>1204</v>
      </c>
    </row>
    <row r="1207" spans="1:2">
      <c r="A1207" t="str">
        <f>"603316"</f>
        <v>603316</v>
      </c>
      <c r="B1207" t="s">
        <v>1205</v>
      </c>
    </row>
    <row r="1208" spans="1:2">
      <c r="A1208" t="str">
        <f>"603318"</f>
        <v>603318</v>
      </c>
      <c r="B1208" t="s">
        <v>1206</v>
      </c>
    </row>
    <row r="1209" spans="1:2">
      <c r="A1209" t="str">
        <f>"603319"</f>
        <v>603319</v>
      </c>
      <c r="B1209" t="s">
        <v>1207</v>
      </c>
    </row>
    <row r="1210" spans="1:2">
      <c r="A1210" t="str">
        <f>"603320"</f>
        <v>603320</v>
      </c>
      <c r="B1210" t="s">
        <v>1208</v>
      </c>
    </row>
    <row r="1211" spans="1:2">
      <c r="A1211" t="str">
        <f>"603321"</f>
        <v>603321</v>
      </c>
      <c r="B1211" t="s">
        <v>1209</v>
      </c>
    </row>
    <row r="1212" spans="1:2">
      <c r="A1212" t="str">
        <f>"603322"</f>
        <v>603322</v>
      </c>
      <c r="B1212" t="s">
        <v>1210</v>
      </c>
    </row>
    <row r="1213" spans="1:2">
      <c r="A1213" t="str">
        <f>"603323"</f>
        <v>603323</v>
      </c>
      <c r="B1213" t="s">
        <v>1211</v>
      </c>
    </row>
    <row r="1214" spans="1:2">
      <c r="A1214" t="str">
        <f>"603326"</f>
        <v>603326</v>
      </c>
      <c r="B1214" t="s">
        <v>1212</v>
      </c>
    </row>
    <row r="1215" spans="1:2">
      <c r="A1215" t="str">
        <f>"603328"</f>
        <v>603328</v>
      </c>
      <c r="B1215" t="s">
        <v>1213</v>
      </c>
    </row>
    <row r="1216" spans="1:2">
      <c r="A1216" t="str">
        <f>"603329"</f>
        <v>603329</v>
      </c>
      <c r="B1216" t="s">
        <v>1214</v>
      </c>
    </row>
    <row r="1217" spans="1:2">
      <c r="A1217" t="str">
        <f>"603330"</f>
        <v>603330</v>
      </c>
      <c r="B1217" t="s">
        <v>1215</v>
      </c>
    </row>
    <row r="1218" spans="1:2">
      <c r="A1218" t="str">
        <f>"603331"</f>
        <v>603331</v>
      </c>
      <c r="B1218" t="s">
        <v>1216</v>
      </c>
    </row>
    <row r="1219" spans="1:2">
      <c r="A1219" t="str">
        <f>"603333"</f>
        <v>603333</v>
      </c>
      <c r="B1219" t="s">
        <v>1217</v>
      </c>
    </row>
    <row r="1220" spans="1:2">
      <c r="A1220" t="str">
        <f>"603335"</f>
        <v>603335</v>
      </c>
      <c r="B1220" t="s">
        <v>1218</v>
      </c>
    </row>
    <row r="1221" spans="1:2">
      <c r="A1221" t="str">
        <f>"603336"</f>
        <v>603336</v>
      </c>
      <c r="B1221" t="s">
        <v>1219</v>
      </c>
    </row>
    <row r="1222" spans="1:2">
      <c r="A1222" t="str">
        <f>"603337"</f>
        <v>603337</v>
      </c>
      <c r="B1222" t="s">
        <v>1220</v>
      </c>
    </row>
    <row r="1223" spans="1:2">
      <c r="A1223" t="str">
        <f>"603338"</f>
        <v>603338</v>
      </c>
      <c r="B1223" t="s">
        <v>1221</v>
      </c>
    </row>
    <row r="1224" spans="1:2">
      <c r="A1224" t="str">
        <f>"603339"</f>
        <v>603339</v>
      </c>
      <c r="B1224" t="s">
        <v>1222</v>
      </c>
    </row>
    <row r="1225" spans="1:2">
      <c r="A1225" t="str">
        <f>"603345"</f>
        <v>603345</v>
      </c>
      <c r="B1225" t="s">
        <v>1223</v>
      </c>
    </row>
    <row r="1226" spans="1:2">
      <c r="A1226" t="str">
        <f>"603348"</f>
        <v>603348</v>
      </c>
      <c r="B1226" t="s">
        <v>1224</v>
      </c>
    </row>
    <row r="1227" spans="1:2">
      <c r="A1227" t="str">
        <f>"603355"</f>
        <v>603355</v>
      </c>
      <c r="B1227" t="s">
        <v>1225</v>
      </c>
    </row>
    <row r="1228" spans="1:2">
      <c r="A1228" t="str">
        <f>"603356"</f>
        <v>603356</v>
      </c>
      <c r="B1228" t="s">
        <v>1226</v>
      </c>
    </row>
    <row r="1229" spans="1:2">
      <c r="A1229" t="str">
        <f>"603357"</f>
        <v>603357</v>
      </c>
      <c r="B1229" t="s">
        <v>1227</v>
      </c>
    </row>
    <row r="1230" spans="1:2">
      <c r="A1230" t="str">
        <f>"603358"</f>
        <v>603358</v>
      </c>
      <c r="B1230" t="s">
        <v>1228</v>
      </c>
    </row>
    <row r="1231" spans="1:2">
      <c r="A1231" t="str">
        <f>"603359"</f>
        <v>603359</v>
      </c>
      <c r="B1231" t="s">
        <v>1229</v>
      </c>
    </row>
    <row r="1232" spans="1:2">
      <c r="A1232" t="str">
        <f>"603360"</f>
        <v>603360</v>
      </c>
      <c r="B1232" t="s">
        <v>1230</v>
      </c>
    </row>
    <row r="1233" spans="1:2">
      <c r="A1233" t="str">
        <f>"603363"</f>
        <v>603363</v>
      </c>
      <c r="B1233" t="s">
        <v>1231</v>
      </c>
    </row>
    <row r="1234" spans="1:2">
      <c r="A1234" t="str">
        <f>"603365"</f>
        <v>603365</v>
      </c>
      <c r="B1234" t="s">
        <v>1232</v>
      </c>
    </row>
    <row r="1235" spans="1:2">
      <c r="A1235" t="str">
        <f>"603366"</f>
        <v>603366</v>
      </c>
      <c r="B1235" t="s">
        <v>1233</v>
      </c>
    </row>
    <row r="1236" spans="1:2">
      <c r="A1236" t="str">
        <f>"603367"</f>
        <v>603367</v>
      </c>
      <c r="B1236" t="s">
        <v>1234</v>
      </c>
    </row>
    <row r="1237" spans="1:2">
      <c r="A1237" t="str">
        <f>"603368"</f>
        <v>603368</v>
      </c>
      <c r="B1237" t="s">
        <v>1235</v>
      </c>
    </row>
    <row r="1238" spans="1:2">
      <c r="A1238" t="str">
        <f>"603369"</f>
        <v>603369</v>
      </c>
      <c r="B1238" t="s">
        <v>1236</v>
      </c>
    </row>
    <row r="1239" spans="1:2">
      <c r="A1239" t="str">
        <f>"603377"</f>
        <v>603377</v>
      </c>
      <c r="B1239" t="s">
        <v>1237</v>
      </c>
    </row>
    <row r="1240" spans="1:2">
      <c r="A1240" t="str">
        <f>"603378"</f>
        <v>603378</v>
      </c>
      <c r="B1240" t="s">
        <v>1238</v>
      </c>
    </row>
    <row r="1241" spans="1:2">
      <c r="A1241" t="str">
        <f>"603380"</f>
        <v>603380</v>
      </c>
      <c r="B1241" t="s">
        <v>1239</v>
      </c>
    </row>
    <row r="1242" spans="1:2">
      <c r="A1242" t="str">
        <f>"603383"</f>
        <v>603383</v>
      </c>
      <c r="B1242" t="s">
        <v>1240</v>
      </c>
    </row>
    <row r="1243" spans="1:2">
      <c r="A1243" t="str">
        <f>"603385"</f>
        <v>603385</v>
      </c>
      <c r="B1243" t="s">
        <v>1241</v>
      </c>
    </row>
    <row r="1244" spans="1:2">
      <c r="A1244" t="str">
        <f>"603386"</f>
        <v>603386</v>
      </c>
      <c r="B1244" t="s">
        <v>1242</v>
      </c>
    </row>
    <row r="1245" spans="1:2">
      <c r="A1245" t="str">
        <f>"603387"</f>
        <v>603387</v>
      </c>
      <c r="B1245" t="s">
        <v>1243</v>
      </c>
    </row>
    <row r="1246" spans="1:2">
      <c r="A1246" t="str">
        <f>"603388"</f>
        <v>603388</v>
      </c>
      <c r="B1246" t="s">
        <v>1244</v>
      </c>
    </row>
    <row r="1247" spans="1:2">
      <c r="A1247" t="str">
        <f>"603389"</f>
        <v>603389</v>
      </c>
      <c r="B1247" t="s">
        <v>1245</v>
      </c>
    </row>
    <row r="1248" spans="1:2">
      <c r="A1248" t="str">
        <f>"603393"</f>
        <v>603393</v>
      </c>
      <c r="B1248" t="s">
        <v>1246</v>
      </c>
    </row>
    <row r="1249" spans="1:2">
      <c r="A1249" t="str">
        <f>"603396"</f>
        <v>603396</v>
      </c>
      <c r="B1249" t="s">
        <v>1247</v>
      </c>
    </row>
    <row r="1250" spans="1:2">
      <c r="A1250" t="str">
        <f>"603398"</f>
        <v>603398</v>
      </c>
      <c r="B1250" t="s">
        <v>1248</v>
      </c>
    </row>
    <row r="1251" spans="1:2">
      <c r="A1251" t="str">
        <f>"603399"</f>
        <v>603399</v>
      </c>
      <c r="B1251" t="s">
        <v>1249</v>
      </c>
    </row>
    <row r="1252" spans="1:2">
      <c r="A1252" t="str">
        <f>"603416"</f>
        <v>603416</v>
      </c>
      <c r="B1252" t="s">
        <v>1250</v>
      </c>
    </row>
    <row r="1253" spans="1:2">
      <c r="A1253" t="str">
        <f>"603421"</f>
        <v>603421</v>
      </c>
      <c r="B1253" t="s">
        <v>1251</v>
      </c>
    </row>
    <row r="1254" spans="1:2">
      <c r="A1254" t="str">
        <f>"603429"</f>
        <v>603429</v>
      </c>
      <c r="B1254" t="s">
        <v>1252</v>
      </c>
    </row>
    <row r="1255" spans="1:2">
      <c r="A1255" t="str">
        <f>"603444"</f>
        <v>603444</v>
      </c>
      <c r="B1255" t="s">
        <v>1253</v>
      </c>
    </row>
    <row r="1256" spans="1:2">
      <c r="A1256" t="str">
        <f>"603456"</f>
        <v>603456</v>
      </c>
      <c r="B1256" t="s">
        <v>1254</v>
      </c>
    </row>
    <row r="1257" spans="1:2">
      <c r="A1257" t="str">
        <f>"603458"</f>
        <v>603458</v>
      </c>
      <c r="B1257" t="s">
        <v>1255</v>
      </c>
    </row>
    <row r="1258" spans="1:2">
      <c r="A1258" t="str">
        <f>"603466"</f>
        <v>603466</v>
      </c>
      <c r="B1258" t="s">
        <v>1256</v>
      </c>
    </row>
    <row r="1259" spans="1:2">
      <c r="A1259" t="str">
        <f>"603477"</f>
        <v>603477</v>
      </c>
      <c r="B1259" t="s">
        <v>1257</v>
      </c>
    </row>
    <row r="1260" spans="1:2">
      <c r="A1260" t="str">
        <f>"603486"</f>
        <v>603486</v>
      </c>
      <c r="B1260" t="s">
        <v>1258</v>
      </c>
    </row>
    <row r="1261" spans="1:2">
      <c r="A1261" t="str">
        <f>"603488"</f>
        <v>603488</v>
      </c>
      <c r="B1261" t="s">
        <v>1259</v>
      </c>
    </row>
    <row r="1262" spans="1:2">
      <c r="A1262" t="str">
        <f>"603496"</f>
        <v>603496</v>
      </c>
      <c r="B1262" t="s">
        <v>1260</v>
      </c>
    </row>
    <row r="1263" spans="1:2">
      <c r="A1263" t="str">
        <f>"603499"</f>
        <v>603499</v>
      </c>
      <c r="B1263" t="s">
        <v>1261</v>
      </c>
    </row>
    <row r="1264" spans="1:2">
      <c r="A1264" t="str">
        <f>"603500"</f>
        <v>603500</v>
      </c>
      <c r="B1264" t="s">
        <v>1262</v>
      </c>
    </row>
    <row r="1265" spans="1:2">
      <c r="A1265" t="str">
        <f>"603501"</f>
        <v>603501</v>
      </c>
      <c r="B1265" t="s">
        <v>1263</v>
      </c>
    </row>
    <row r="1266" spans="1:2">
      <c r="A1266" t="str">
        <f>"603505"</f>
        <v>603505</v>
      </c>
      <c r="B1266" t="s">
        <v>1264</v>
      </c>
    </row>
    <row r="1267" spans="1:2">
      <c r="A1267" t="str">
        <f>"603506"</f>
        <v>603506</v>
      </c>
      <c r="B1267" t="s">
        <v>1265</v>
      </c>
    </row>
    <row r="1268" spans="1:2">
      <c r="A1268" t="str">
        <f>"603507"</f>
        <v>603507</v>
      </c>
      <c r="B1268" t="s">
        <v>1266</v>
      </c>
    </row>
    <row r="1269" spans="1:2">
      <c r="A1269" t="str">
        <f>"603508"</f>
        <v>603508</v>
      </c>
      <c r="B1269" t="s">
        <v>1267</v>
      </c>
    </row>
    <row r="1270" spans="1:2">
      <c r="A1270" t="str">
        <f>"603515"</f>
        <v>603515</v>
      </c>
      <c r="B1270" t="s">
        <v>1268</v>
      </c>
    </row>
    <row r="1271" spans="1:2">
      <c r="A1271" t="str">
        <f>"603516"</f>
        <v>603516</v>
      </c>
      <c r="B1271" t="s">
        <v>1269</v>
      </c>
    </row>
    <row r="1272" spans="1:2">
      <c r="A1272" t="str">
        <f>"603517"</f>
        <v>603517</v>
      </c>
      <c r="B1272" t="s">
        <v>1270</v>
      </c>
    </row>
    <row r="1273" spans="1:2">
      <c r="A1273" t="str">
        <f>"603518"</f>
        <v>603518</v>
      </c>
      <c r="B1273" t="s">
        <v>1271</v>
      </c>
    </row>
    <row r="1274" spans="1:2">
      <c r="A1274" t="str">
        <f>"603519"</f>
        <v>603519</v>
      </c>
      <c r="B1274" t="s">
        <v>1272</v>
      </c>
    </row>
    <row r="1275" spans="1:2">
      <c r="A1275" t="str">
        <f>"603520"</f>
        <v>603520</v>
      </c>
      <c r="B1275" t="s">
        <v>1273</v>
      </c>
    </row>
    <row r="1276" spans="1:2">
      <c r="A1276" t="str">
        <f>"603527"</f>
        <v>603527</v>
      </c>
      <c r="B1276" t="s">
        <v>1274</v>
      </c>
    </row>
    <row r="1277" spans="1:2">
      <c r="A1277" t="str">
        <f>"603528"</f>
        <v>603528</v>
      </c>
      <c r="B1277" t="s">
        <v>1275</v>
      </c>
    </row>
    <row r="1278" spans="1:2">
      <c r="A1278" t="str">
        <f>"603533"</f>
        <v>603533</v>
      </c>
      <c r="B1278" t="s">
        <v>1276</v>
      </c>
    </row>
    <row r="1279" spans="1:2">
      <c r="A1279" t="str">
        <f>"603535"</f>
        <v>603535</v>
      </c>
      <c r="B1279" t="s">
        <v>1277</v>
      </c>
    </row>
    <row r="1280" spans="1:2">
      <c r="A1280" t="str">
        <f>"603536"</f>
        <v>603536</v>
      </c>
      <c r="B1280" t="s">
        <v>1278</v>
      </c>
    </row>
    <row r="1281" spans="1:2">
      <c r="A1281" t="str">
        <f>"603538"</f>
        <v>603538</v>
      </c>
      <c r="B1281" t="s">
        <v>1279</v>
      </c>
    </row>
    <row r="1282" spans="1:2">
      <c r="A1282" t="str">
        <f>"603555"</f>
        <v>603555</v>
      </c>
      <c r="B1282" t="s">
        <v>1280</v>
      </c>
    </row>
    <row r="1283" spans="1:2">
      <c r="A1283" t="str">
        <f>"603556"</f>
        <v>603556</v>
      </c>
      <c r="B1283" t="s">
        <v>1281</v>
      </c>
    </row>
    <row r="1284" spans="1:2">
      <c r="A1284" t="str">
        <f>"603557"</f>
        <v>603557</v>
      </c>
      <c r="B1284" t="s">
        <v>1282</v>
      </c>
    </row>
    <row r="1285" spans="1:2">
      <c r="A1285" t="str">
        <f>"603558"</f>
        <v>603558</v>
      </c>
      <c r="B1285" t="s">
        <v>1283</v>
      </c>
    </row>
    <row r="1286" spans="1:2">
      <c r="A1286" t="str">
        <f>"603559"</f>
        <v>603559</v>
      </c>
      <c r="B1286" t="s">
        <v>1284</v>
      </c>
    </row>
    <row r="1287" spans="1:2">
      <c r="A1287" t="str">
        <f>"603566"</f>
        <v>603566</v>
      </c>
      <c r="B1287" t="s">
        <v>1285</v>
      </c>
    </row>
    <row r="1288" spans="1:2">
      <c r="A1288" t="str">
        <f>"603567"</f>
        <v>603567</v>
      </c>
      <c r="B1288" t="s">
        <v>1286</v>
      </c>
    </row>
    <row r="1289" spans="1:2">
      <c r="A1289" t="str">
        <f>"603568"</f>
        <v>603568</v>
      </c>
      <c r="B1289" t="s">
        <v>1287</v>
      </c>
    </row>
    <row r="1290" spans="1:2">
      <c r="A1290" t="str">
        <f>"603569"</f>
        <v>603569</v>
      </c>
      <c r="B1290" t="s">
        <v>1288</v>
      </c>
    </row>
    <row r="1291" spans="1:2">
      <c r="A1291" t="str">
        <f>"603577"</f>
        <v>603577</v>
      </c>
      <c r="B1291" t="s">
        <v>1289</v>
      </c>
    </row>
    <row r="1292" spans="1:2">
      <c r="A1292" t="str">
        <f>"603578"</f>
        <v>603578</v>
      </c>
      <c r="B1292" t="s">
        <v>1290</v>
      </c>
    </row>
    <row r="1293" spans="1:2">
      <c r="A1293" t="str">
        <f>"603579"</f>
        <v>603579</v>
      </c>
      <c r="B1293" t="s">
        <v>1291</v>
      </c>
    </row>
    <row r="1294" spans="1:2">
      <c r="A1294" t="str">
        <f>"603580"</f>
        <v>603580</v>
      </c>
      <c r="B1294" t="s">
        <v>1292</v>
      </c>
    </row>
    <row r="1295" spans="1:2">
      <c r="A1295" t="str">
        <f>"603583"</f>
        <v>603583</v>
      </c>
      <c r="B1295" t="s">
        <v>1293</v>
      </c>
    </row>
    <row r="1296" spans="1:2">
      <c r="A1296" t="str">
        <f>"603585"</f>
        <v>603585</v>
      </c>
      <c r="B1296" t="s">
        <v>1294</v>
      </c>
    </row>
    <row r="1297" spans="1:2">
      <c r="A1297" t="str">
        <f>"603586"</f>
        <v>603586</v>
      </c>
      <c r="B1297" t="s">
        <v>1295</v>
      </c>
    </row>
    <row r="1298" spans="1:2">
      <c r="A1298" t="str">
        <f>"603587"</f>
        <v>603587</v>
      </c>
      <c r="B1298" t="s">
        <v>1296</v>
      </c>
    </row>
    <row r="1299" spans="1:2">
      <c r="A1299" t="str">
        <f>"603588"</f>
        <v>603588</v>
      </c>
      <c r="B1299" t="s">
        <v>1297</v>
      </c>
    </row>
    <row r="1300" spans="1:2">
      <c r="A1300" t="str">
        <f>"603589"</f>
        <v>603589</v>
      </c>
      <c r="B1300" t="s">
        <v>1298</v>
      </c>
    </row>
    <row r="1301" spans="1:2">
      <c r="A1301" t="str">
        <f>"603590"</f>
        <v>603590</v>
      </c>
      <c r="B1301" t="s">
        <v>1299</v>
      </c>
    </row>
    <row r="1302" spans="1:2">
      <c r="A1302" t="str">
        <f>"603595"</f>
        <v>603595</v>
      </c>
      <c r="B1302" t="s">
        <v>1300</v>
      </c>
    </row>
    <row r="1303" spans="1:2">
      <c r="A1303" t="str">
        <f>"603596"</f>
        <v>603596</v>
      </c>
      <c r="B1303" t="s">
        <v>1301</v>
      </c>
    </row>
    <row r="1304" spans="1:2">
      <c r="A1304" t="str">
        <f>"603598"</f>
        <v>603598</v>
      </c>
      <c r="B1304" t="s">
        <v>1302</v>
      </c>
    </row>
    <row r="1305" spans="1:2">
      <c r="A1305" t="str">
        <f>"603599"</f>
        <v>603599</v>
      </c>
      <c r="B1305" t="s">
        <v>1303</v>
      </c>
    </row>
    <row r="1306" spans="1:2">
      <c r="A1306" t="str">
        <f>"603600"</f>
        <v>603600</v>
      </c>
      <c r="B1306" t="s">
        <v>1304</v>
      </c>
    </row>
    <row r="1307" spans="1:2">
      <c r="A1307" t="str">
        <f>"603601"</f>
        <v>603601</v>
      </c>
      <c r="B1307" t="s">
        <v>1305</v>
      </c>
    </row>
    <row r="1308" spans="1:2">
      <c r="A1308" t="str">
        <f>"603602"</f>
        <v>603602</v>
      </c>
      <c r="B1308" t="s">
        <v>1306</v>
      </c>
    </row>
    <row r="1309" spans="1:2">
      <c r="A1309" t="str">
        <f>"603603"</f>
        <v>603603</v>
      </c>
      <c r="B1309" t="s">
        <v>1307</v>
      </c>
    </row>
    <row r="1310" spans="1:2">
      <c r="A1310" t="str">
        <f>"603605"</f>
        <v>603605</v>
      </c>
      <c r="B1310" t="s">
        <v>1308</v>
      </c>
    </row>
    <row r="1311" spans="1:2">
      <c r="A1311" t="str">
        <f>"603606"</f>
        <v>603606</v>
      </c>
      <c r="B1311" t="s">
        <v>1309</v>
      </c>
    </row>
    <row r="1312" spans="1:2">
      <c r="A1312" t="str">
        <f>"603607"</f>
        <v>603607</v>
      </c>
      <c r="B1312" t="s">
        <v>1310</v>
      </c>
    </row>
    <row r="1313" spans="1:2">
      <c r="A1313" t="str">
        <f>"603608"</f>
        <v>603608</v>
      </c>
      <c r="B1313" t="s">
        <v>1311</v>
      </c>
    </row>
    <row r="1314" spans="1:2">
      <c r="A1314" t="str">
        <f>"603609"</f>
        <v>603609</v>
      </c>
      <c r="B1314" t="s">
        <v>1312</v>
      </c>
    </row>
    <row r="1315" spans="1:2">
      <c r="A1315" t="str">
        <f>"603611"</f>
        <v>603611</v>
      </c>
      <c r="B1315" t="s">
        <v>1313</v>
      </c>
    </row>
    <row r="1316" spans="1:2">
      <c r="A1316" t="str">
        <f>"603612"</f>
        <v>603612</v>
      </c>
      <c r="B1316" t="s">
        <v>1314</v>
      </c>
    </row>
    <row r="1317" spans="1:2">
      <c r="A1317" t="str">
        <f>"603615"</f>
        <v>603615</v>
      </c>
      <c r="B1317" t="s">
        <v>1315</v>
      </c>
    </row>
    <row r="1318" spans="1:2">
      <c r="A1318" t="str">
        <f>"603616"</f>
        <v>603616</v>
      </c>
      <c r="B1318" t="s">
        <v>1316</v>
      </c>
    </row>
    <row r="1319" spans="1:2">
      <c r="A1319" t="str">
        <f>"603617"</f>
        <v>603617</v>
      </c>
      <c r="B1319" t="s">
        <v>1317</v>
      </c>
    </row>
    <row r="1320" spans="1:2">
      <c r="A1320" t="str">
        <f>"603618"</f>
        <v>603618</v>
      </c>
      <c r="B1320" t="s">
        <v>1318</v>
      </c>
    </row>
    <row r="1321" spans="1:2">
      <c r="A1321" t="str">
        <f>"603619"</f>
        <v>603619</v>
      </c>
      <c r="B1321" t="s">
        <v>1319</v>
      </c>
    </row>
    <row r="1322" spans="1:2">
      <c r="A1322" t="str">
        <f>"603626"</f>
        <v>603626</v>
      </c>
      <c r="B1322" t="s">
        <v>1320</v>
      </c>
    </row>
    <row r="1323" spans="1:2">
      <c r="A1323" t="str">
        <f>"603628"</f>
        <v>603628</v>
      </c>
      <c r="B1323" t="s">
        <v>1321</v>
      </c>
    </row>
    <row r="1324" spans="1:2">
      <c r="A1324" t="str">
        <f>"603629"</f>
        <v>603629</v>
      </c>
      <c r="B1324" t="s">
        <v>1322</v>
      </c>
    </row>
    <row r="1325" spans="1:2">
      <c r="A1325" t="str">
        <f>"603630"</f>
        <v>603630</v>
      </c>
      <c r="B1325" t="s">
        <v>1323</v>
      </c>
    </row>
    <row r="1326" spans="1:2">
      <c r="A1326" t="str">
        <f>"603633"</f>
        <v>603633</v>
      </c>
      <c r="B1326" t="s">
        <v>1324</v>
      </c>
    </row>
    <row r="1327" spans="1:2">
      <c r="A1327" t="str">
        <f>"603636"</f>
        <v>603636</v>
      </c>
      <c r="B1327" t="s">
        <v>1325</v>
      </c>
    </row>
    <row r="1328" spans="1:2">
      <c r="A1328" t="str">
        <f>"603637"</f>
        <v>603637</v>
      </c>
      <c r="B1328" t="s">
        <v>1326</v>
      </c>
    </row>
    <row r="1329" spans="1:2">
      <c r="A1329" t="str">
        <f>"603638"</f>
        <v>603638</v>
      </c>
      <c r="B1329" t="s">
        <v>1327</v>
      </c>
    </row>
    <row r="1330" spans="1:2">
      <c r="A1330" t="str">
        <f>"603639"</f>
        <v>603639</v>
      </c>
      <c r="B1330" t="s">
        <v>1328</v>
      </c>
    </row>
    <row r="1331" spans="1:2">
      <c r="A1331" t="str">
        <f>"603648"</f>
        <v>603648</v>
      </c>
      <c r="B1331" t="s">
        <v>1329</v>
      </c>
    </row>
    <row r="1332" spans="1:2">
      <c r="A1332" t="str">
        <f>"603650"</f>
        <v>603650</v>
      </c>
      <c r="B1332" t="s">
        <v>1330</v>
      </c>
    </row>
    <row r="1333" spans="1:2">
      <c r="A1333" t="str">
        <f>"603655"</f>
        <v>603655</v>
      </c>
      <c r="B1333" t="s">
        <v>1331</v>
      </c>
    </row>
    <row r="1334" spans="1:2">
      <c r="A1334" t="str">
        <f>"603656"</f>
        <v>603656</v>
      </c>
      <c r="B1334" t="s">
        <v>1332</v>
      </c>
    </row>
    <row r="1335" spans="1:2">
      <c r="A1335" t="str">
        <f>"603657"</f>
        <v>603657</v>
      </c>
      <c r="B1335" t="s">
        <v>1333</v>
      </c>
    </row>
    <row r="1336" spans="1:2">
      <c r="A1336" t="str">
        <f>"603658"</f>
        <v>603658</v>
      </c>
      <c r="B1336" t="s">
        <v>1334</v>
      </c>
    </row>
    <row r="1337" spans="1:2">
      <c r="A1337" t="str">
        <f>"603659"</f>
        <v>603659</v>
      </c>
      <c r="B1337" t="s">
        <v>1335</v>
      </c>
    </row>
    <row r="1338" spans="1:2">
      <c r="A1338" t="str">
        <f>"603660"</f>
        <v>603660</v>
      </c>
      <c r="B1338" t="s">
        <v>1336</v>
      </c>
    </row>
    <row r="1339" spans="1:2">
      <c r="A1339" t="str">
        <f>"603661"</f>
        <v>603661</v>
      </c>
      <c r="B1339" t="s">
        <v>1337</v>
      </c>
    </row>
    <row r="1340" spans="1:2">
      <c r="A1340" t="str">
        <f>"603663"</f>
        <v>603663</v>
      </c>
      <c r="B1340" t="s">
        <v>1338</v>
      </c>
    </row>
    <row r="1341" spans="1:2">
      <c r="A1341" t="str">
        <f>"603665"</f>
        <v>603665</v>
      </c>
      <c r="B1341" t="s">
        <v>1339</v>
      </c>
    </row>
    <row r="1342" spans="1:2">
      <c r="A1342" t="str">
        <f>"603666"</f>
        <v>603666</v>
      </c>
      <c r="B1342" t="s">
        <v>1340</v>
      </c>
    </row>
    <row r="1343" spans="1:2">
      <c r="A1343" t="str">
        <f>"603667"</f>
        <v>603667</v>
      </c>
      <c r="B1343" t="s">
        <v>1341</v>
      </c>
    </row>
    <row r="1344" spans="1:2">
      <c r="A1344" t="str">
        <f>"603668"</f>
        <v>603668</v>
      </c>
      <c r="B1344" t="s">
        <v>1342</v>
      </c>
    </row>
    <row r="1345" spans="1:2">
      <c r="A1345" t="str">
        <f>"603669"</f>
        <v>603669</v>
      </c>
      <c r="B1345" t="s">
        <v>1343</v>
      </c>
    </row>
    <row r="1346" spans="1:2">
      <c r="A1346" t="str">
        <f>"603676"</f>
        <v>603676</v>
      </c>
      <c r="B1346" t="s">
        <v>1344</v>
      </c>
    </row>
    <row r="1347" spans="1:2">
      <c r="A1347" t="str">
        <f>"603677"</f>
        <v>603677</v>
      </c>
      <c r="B1347" t="s">
        <v>1345</v>
      </c>
    </row>
    <row r="1348" spans="1:2">
      <c r="A1348" t="str">
        <f>"603678"</f>
        <v>603678</v>
      </c>
      <c r="B1348" t="s">
        <v>1346</v>
      </c>
    </row>
    <row r="1349" spans="1:2">
      <c r="A1349" t="str">
        <f>"603679"</f>
        <v>603679</v>
      </c>
      <c r="B1349" t="s">
        <v>1347</v>
      </c>
    </row>
    <row r="1350" spans="1:2">
      <c r="A1350" t="str">
        <f>"603680"</f>
        <v>603680</v>
      </c>
      <c r="B1350" t="s">
        <v>1348</v>
      </c>
    </row>
    <row r="1351" spans="1:2">
      <c r="A1351" t="str">
        <f>"603683"</f>
        <v>603683</v>
      </c>
      <c r="B1351" t="s">
        <v>1349</v>
      </c>
    </row>
    <row r="1352" spans="1:2">
      <c r="A1352" t="str">
        <f>"603685"</f>
        <v>603685</v>
      </c>
      <c r="B1352" t="s">
        <v>1350</v>
      </c>
    </row>
    <row r="1353" spans="1:2">
      <c r="A1353" t="str">
        <f>"603686"</f>
        <v>603686</v>
      </c>
      <c r="B1353" t="s">
        <v>1351</v>
      </c>
    </row>
    <row r="1354" spans="1:2">
      <c r="A1354" t="str">
        <f>"603688"</f>
        <v>603688</v>
      </c>
      <c r="B1354" t="s">
        <v>1352</v>
      </c>
    </row>
    <row r="1355" spans="1:2">
      <c r="A1355" t="str">
        <f>"603689"</f>
        <v>603689</v>
      </c>
      <c r="B1355" t="s">
        <v>1353</v>
      </c>
    </row>
    <row r="1356" spans="1:2">
      <c r="A1356" t="str">
        <f>"603690"</f>
        <v>603690</v>
      </c>
      <c r="B1356" t="s">
        <v>1354</v>
      </c>
    </row>
    <row r="1357" spans="1:2">
      <c r="A1357" t="str">
        <f>"603693"</f>
        <v>603693</v>
      </c>
      <c r="B1357" t="s">
        <v>1355</v>
      </c>
    </row>
    <row r="1358" spans="1:2">
      <c r="A1358" t="str">
        <f>"603696"</f>
        <v>603696</v>
      </c>
      <c r="B1358" t="s">
        <v>1356</v>
      </c>
    </row>
    <row r="1359" spans="1:2">
      <c r="A1359" t="str">
        <f>"603698"</f>
        <v>603698</v>
      </c>
      <c r="B1359" t="s">
        <v>1357</v>
      </c>
    </row>
    <row r="1360" spans="1:2">
      <c r="A1360" t="str">
        <f>"603699"</f>
        <v>603699</v>
      </c>
      <c r="B1360" t="s">
        <v>1358</v>
      </c>
    </row>
    <row r="1361" spans="1:2">
      <c r="A1361" t="str">
        <f>"603701"</f>
        <v>603701</v>
      </c>
      <c r="B1361" t="s">
        <v>1359</v>
      </c>
    </row>
    <row r="1362" spans="1:2">
      <c r="A1362" t="str">
        <f>"603703"</f>
        <v>603703</v>
      </c>
      <c r="B1362" t="s">
        <v>1360</v>
      </c>
    </row>
    <row r="1363" spans="1:2">
      <c r="A1363" t="str">
        <f>"603706"</f>
        <v>603706</v>
      </c>
      <c r="B1363" t="s">
        <v>1361</v>
      </c>
    </row>
    <row r="1364" spans="1:2">
      <c r="A1364" t="str">
        <f>"603707"</f>
        <v>603707</v>
      </c>
      <c r="B1364" t="s">
        <v>1362</v>
      </c>
    </row>
    <row r="1365" spans="1:2">
      <c r="A1365" t="str">
        <f>"603708"</f>
        <v>603708</v>
      </c>
      <c r="B1365" t="s">
        <v>1363</v>
      </c>
    </row>
    <row r="1366" spans="1:2">
      <c r="A1366" t="str">
        <f>"603709"</f>
        <v>603709</v>
      </c>
      <c r="B1366" t="s">
        <v>1364</v>
      </c>
    </row>
    <row r="1367" spans="1:2">
      <c r="A1367" t="str">
        <f>"603711"</f>
        <v>603711</v>
      </c>
      <c r="B1367" t="s">
        <v>1365</v>
      </c>
    </row>
    <row r="1368" spans="1:2">
      <c r="A1368" t="str">
        <f>"603712"</f>
        <v>603712</v>
      </c>
      <c r="B1368" t="s">
        <v>1366</v>
      </c>
    </row>
    <row r="1369" spans="1:2">
      <c r="A1369" t="str">
        <f>"603713"</f>
        <v>603713</v>
      </c>
      <c r="B1369" t="s">
        <v>1367</v>
      </c>
    </row>
    <row r="1370" spans="1:2">
      <c r="A1370" t="str">
        <f>"603716"</f>
        <v>603716</v>
      </c>
      <c r="B1370" t="s">
        <v>1368</v>
      </c>
    </row>
    <row r="1371" spans="1:2">
      <c r="A1371" t="str">
        <f>"603717"</f>
        <v>603717</v>
      </c>
      <c r="B1371" t="s">
        <v>1369</v>
      </c>
    </row>
    <row r="1372" spans="1:2">
      <c r="A1372" t="str">
        <f>"603718"</f>
        <v>603718</v>
      </c>
      <c r="B1372" t="s">
        <v>1370</v>
      </c>
    </row>
    <row r="1373" spans="1:2">
      <c r="A1373" t="str">
        <f>"603721"</f>
        <v>603721</v>
      </c>
      <c r="B1373" t="s">
        <v>1371</v>
      </c>
    </row>
    <row r="1374" spans="1:2">
      <c r="A1374" t="str">
        <f>"603722"</f>
        <v>603722</v>
      </c>
      <c r="B1374" t="s">
        <v>1372</v>
      </c>
    </row>
    <row r="1375" spans="1:2">
      <c r="A1375" t="str">
        <f>"603725"</f>
        <v>603725</v>
      </c>
      <c r="B1375" t="s">
        <v>1373</v>
      </c>
    </row>
    <row r="1376" spans="1:2">
      <c r="A1376" t="str">
        <f>"603726"</f>
        <v>603726</v>
      </c>
      <c r="B1376" t="s">
        <v>1374</v>
      </c>
    </row>
    <row r="1377" spans="1:2">
      <c r="A1377" t="str">
        <f>"603727"</f>
        <v>603727</v>
      </c>
      <c r="B1377" t="s">
        <v>1375</v>
      </c>
    </row>
    <row r="1378" spans="1:2">
      <c r="A1378" t="str">
        <f>"603728"</f>
        <v>603728</v>
      </c>
      <c r="B1378" t="s">
        <v>1376</v>
      </c>
    </row>
    <row r="1379" spans="1:2">
      <c r="A1379" t="str">
        <f>"603729"</f>
        <v>603729</v>
      </c>
      <c r="B1379" t="s">
        <v>1377</v>
      </c>
    </row>
    <row r="1380" spans="1:2">
      <c r="A1380" t="str">
        <f>"603730"</f>
        <v>603730</v>
      </c>
      <c r="B1380" t="s">
        <v>1378</v>
      </c>
    </row>
    <row r="1381" spans="1:2">
      <c r="A1381" t="str">
        <f>"603733"</f>
        <v>603733</v>
      </c>
      <c r="B1381" t="s">
        <v>1379</v>
      </c>
    </row>
    <row r="1382" spans="1:2">
      <c r="A1382" t="str">
        <f>"603737"</f>
        <v>603737</v>
      </c>
      <c r="B1382" t="s">
        <v>1380</v>
      </c>
    </row>
    <row r="1383" spans="1:2">
      <c r="A1383" t="str">
        <f>"603738"</f>
        <v>603738</v>
      </c>
      <c r="B1383" t="s">
        <v>1381</v>
      </c>
    </row>
    <row r="1384" spans="1:2">
      <c r="A1384" t="str">
        <f>"603757"</f>
        <v>603757</v>
      </c>
      <c r="B1384" t="s">
        <v>1382</v>
      </c>
    </row>
    <row r="1385" spans="1:2">
      <c r="A1385" t="str">
        <f>"603758"</f>
        <v>603758</v>
      </c>
      <c r="B1385" t="s">
        <v>1383</v>
      </c>
    </row>
    <row r="1386" spans="1:2">
      <c r="A1386" t="str">
        <f>"603766"</f>
        <v>603766</v>
      </c>
      <c r="B1386" t="s">
        <v>1384</v>
      </c>
    </row>
    <row r="1387" spans="1:2">
      <c r="A1387" t="str">
        <f>"603767"</f>
        <v>603767</v>
      </c>
      <c r="B1387" t="s">
        <v>1385</v>
      </c>
    </row>
    <row r="1388" spans="1:2">
      <c r="A1388" t="str">
        <f>"603768"</f>
        <v>603768</v>
      </c>
      <c r="B1388" t="s">
        <v>1386</v>
      </c>
    </row>
    <row r="1389" spans="1:2">
      <c r="A1389" t="str">
        <f>"603773"</f>
        <v>603773</v>
      </c>
      <c r="B1389" t="s">
        <v>1387</v>
      </c>
    </row>
    <row r="1390" spans="1:2">
      <c r="A1390" t="str">
        <f>"603776"</f>
        <v>603776</v>
      </c>
      <c r="B1390" t="s">
        <v>1388</v>
      </c>
    </row>
    <row r="1391" spans="1:2">
      <c r="A1391" t="str">
        <f>"603777"</f>
        <v>603777</v>
      </c>
      <c r="B1391" t="s">
        <v>1389</v>
      </c>
    </row>
    <row r="1392" spans="1:2">
      <c r="A1392" t="str">
        <f>"603778"</f>
        <v>603778</v>
      </c>
      <c r="B1392" t="s">
        <v>1390</v>
      </c>
    </row>
    <row r="1393" spans="1:2">
      <c r="A1393" t="str">
        <f>"603779"</f>
        <v>603779</v>
      </c>
      <c r="B1393" t="s">
        <v>1391</v>
      </c>
    </row>
    <row r="1394" spans="1:2">
      <c r="A1394" t="str">
        <f>"603787"</f>
        <v>603787</v>
      </c>
      <c r="B1394" t="s">
        <v>1392</v>
      </c>
    </row>
    <row r="1395" spans="1:2">
      <c r="A1395" t="str">
        <f>"603788"</f>
        <v>603788</v>
      </c>
      <c r="B1395" t="s">
        <v>1393</v>
      </c>
    </row>
    <row r="1396" spans="1:2">
      <c r="A1396" t="str">
        <f>"603789"</f>
        <v>603789</v>
      </c>
      <c r="B1396" t="s">
        <v>1394</v>
      </c>
    </row>
    <row r="1397" spans="1:2">
      <c r="A1397" t="str">
        <f>"603790"</f>
        <v>603790</v>
      </c>
      <c r="B1397" t="s">
        <v>1395</v>
      </c>
    </row>
    <row r="1398" spans="1:2">
      <c r="A1398" t="str">
        <f>"603797"</f>
        <v>603797</v>
      </c>
      <c r="B1398" t="s">
        <v>1396</v>
      </c>
    </row>
    <row r="1399" spans="1:2">
      <c r="A1399" t="str">
        <f>"603798"</f>
        <v>603798</v>
      </c>
      <c r="B1399" t="s">
        <v>1397</v>
      </c>
    </row>
    <row r="1400" spans="1:2">
      <c r="A1400" t="str">
        <f>"603799"</f>
        <v>603799</v>
      </c>
      <c r="B1400" t="s">
        <v>1398</v>
      </c>
    </row>
    <row r="1401" spans="1:2">
      <c r="A1401" t="str">
        <f>"603800"</f>
        <v>603800</v>
      </c>
      <c r="B1401" t="s">
        <v>1399</v>
      </c>
    </row>
    <row r="1402" spans="1:2">
      <c r="A1402" t="str">
        <f>"603801"</f>
        <v>603801</v>
      </c>
      <c r="B1402" t="s">
        <v>1400</v>
      </c>
    </row>
    <row r="1403" spans="1:2">
      <c r="A1403" t="str">
        <f>"603803"</f>
        <v>603803</v>
      </c>
      <c r="B1403" t="s">
        <v>1401</v>
      </c>
    </row>
    <row r="1404" spans="1:2">
      <c r="A1404" t="str">
        <f>"603806"</f>
        <v>603806</v>
      </c>
      <c r="B1404" t="s">
        <v>1402</v>
      </c>
    </row>
    <row r="1405" spans="1:2">
      <c r="A1405" t="str">
        <f>"603808"</f>
        <v>603808</v>
      </c>
      <c r="B1405" t="s">
        <v>1403</v>
      </c>
    </row>
    <row r="1406" spans="1:2">
      <c r="A1406" t="str">
        <f>"603809"</f>
        <v>603809</v>
      </c>
      <c r="B1406" t="s">
        <v>1404</v>
      </c>
    </row>
    <row r="1407" spans="1:2">
      <c r="A1407" t="str">
        <f>"603810"</f>
        <v>603810</v>
      </c>
      <c r="B1407" t="s">
        <v>1405</v>
      </c>
    </row>
    <row r="1408" spans="1:2">
      <c r="A1408" t="str">
        <f>"603811"</f>
        <v>603811</v>
      </c>
      <c r="B1408" t="s">
        <v>1406</v>
      </c>
    </row>
    <row r="1409" spans="1:2">
      <c r="A1409" t="str">
        <f>"603813"</f>
        <v>603813</v>
      </c>
      <c r="B1409" t="s">
        <v>1407</v>
      </c>
    </row>
    <row r="1410" spans="1:2">
      <c r="A1410" t="str">
        <f>"603816"</f>
        <v>603816</v>
      </c>
      <c r="B1410" t="s">
        <v>1408</v>
      </c>
    </row>
    <row r="1411" spans="1:2">
      <c r="A1411" t="str">
        <f>"603817"</f>
        <v>603817</v>
      </c>
      <c r="B1411" t="s">
        <v>1409</v>
      </c>
    </row>
    <row r="1412" spans="1:2">
      <c r="A1412" t="str">
        <f>"603818"</f>
        <v>603818</v>
      </c>
      <c r="B1412" t="s">
        <v>1410</v>
      </c>
    </row>
    <row r="1413" spans="1:2">
      <c r="A1413" t="str">
        <f>"603819"</f>
        <v>603819</v>
      </c>
      <c r="B1413" t="s">
        <v>1411</v>
      </c>
    </row>
    <row r="1414" spans="1:2">
      <c r="A1414" t="str">
        <f>"603822"</f>
        <v>603822</v>
      </c>
      <c r="B1414" t="s">
        <v>1412</v>
      </c>
    </row>
    <row r="1415" spans="1:2">
      <c r="A1415" t="str">
        <f>"603823"</f>
        <v>603823</v>
      </c>
      <c r="B1415" t="s">
        <v>1413</v>
      </c>
    </row>
    <row r="1416" spans="1:2">
      <c r="A1416" t="str">
        <f>"603825"</f>
        <v>603825</v>
      </c>
      <c r="B1416" t="s">
        <v>1414</v>
      </c>
    </row>
    <row r="1417" spans="1:2">
      <c r="A1417" t="str">
        <f>"603826"</f>
        <v>603826</v>
      </c>
      <c r="B1417" t="s">
        <v>1415</v>
      </c>
    </row>
    <row r="1418" spans="1:2">
      <c r="A1418" t="str">
        <f>"603828"</f>
        <v>603828</v>
      </c>
      <c r="B1418" t="s">
        <v>1416</v>
      </c>
    </row>
    <row r="1419" spans="1:2">
      <c r="A1419" t="str">
        <f>"603829"</f>
        <v>603829</v>
      </c>
      <c r="B1419" t="s">
        <v>1417</v>
      </c>
    </row>
    <row r="1420" spans="1:2">
      <c r="A1420" t="str">
        <f>"603833"</f>
        <v>603833</v>
      </c>
      <c r="B1420" t="s">
        <v>1418</v>
      </c>
    </row>
    <row r="1421" spans="1:2">
      <c r="A1421" t="str">
        <f>"603838"</f>
        <v>603838</v>
      </c>
      <c r="B1421" t="s">
        <v>1419</v>
      </c>
    </row>
    <row r="1422" spans="1:2">
      <c r="A1422" t="str">
        <f>"603839"</f>
        <v>603839</v>
      </c>
      <c r="B1422" t="s">
        <v>1420</v>
      </c>
    </row>
    <row r="1423" spans="1:2">
      <c r="A1423" t="str">
        <f>"603843"</f>
        <v>603843</v>
      </c>
      <c r="B1423" t="s">
        <v>1421</v>
      </c>
    </row>
    <row r="1424" spans="1:2">
      <c r="A1424" t="str">
        <f>"603848"</f>
        <v>603848</v>
      </c>
      <c r="B1424" t="s">
        <v>1422</v>
      </c>
    </row>
    <row r="1425" spans="1:2">
      <c r="A1425" t="str">
        <f>"603855"</f>
        <v>603855</v>
      </c>
      <c r="B1425" t="s">
        <v>1423</v>
      </c>
    </row>
    <row r="1426" spans="1:2">
      <c r="A1426" t="str">
        <f>"603856"</f>
        <v>603856</v>
      </c>
      <c r="B1426" t="s">
        <v>1424</v>
      </c>
    </row>
    <row r="1427" spans="1:2">
      <c r="A1427" t="str">
        <f>"603858"</f>
        <v>603858</v>
      </c>
      <c r="B1427" t="s">
        <v>1425</v>
      </c>
    </row>
    <row r="1428" spans="1:2">
      <c r="A1428" t="str">
        <f>"603859"</f>
        <v>603859</v>
      </c>
      <c r="B1428" t="s">
        <v>1426</v>
      </c>
    </row>
    <row r="1429" spans="1:2">
      <c r="A1429" t="str">
        <f>"603860"</f>
        <v>603860</v>
      </c>
      <c r="B1429" t="s">
        <v>1427</v>
      </c>
    </row>
    <row r="1430" spans="1:2">
      <c r="A1430" t="str">
        <f>"603861"</f>
        <v>603861</v>
      </c>
      <c r="B1430" t="s">
        <v>1428</v>
      </c>
    </row>
    <row r="1431" spans="1:2">
      <c r="A1431" t="str">
        <f>"603866"</f>
        <v>603866</v>
      </c>
      <c r="B1431" t="s">
        <v>1429</v>
      </c>
    </row>
    <row r="1432" spans="1:2">
      <c r="A1432" t="str">
        <f>"603868"</f>
        <v>603868</v>
      </c>
      <c r="B1432" t="s">
        <v>1430</v>
      </c>
    </row>
    <row r="1433" spans="1:2">
      <c r="A1433" t="str">
        <f>"603869"</f>
        <v>603869</v>
      </c>
      <c r="B1433" t="s">
        <v>1431</v>
      </c>
    </row>
    <row r="1434" spans="1:2">
      <c r="A1434" t="str">
        <f>"603871"</f>
        <v>603871</v>
      </c>
      <c r="B1434" t="s">
        <v>1432</v>
      </c>
    </row>
    <row r="1435" spans="1:2">
      <c r="A1435" t="str">
        <f>"603876"</f>
        <v>603876</v>
      </c>
      <c r="B1435" t="s">
        <v>1433</v>
      </c>
    </row>
    <row r="1436" spans="1:2">
      <c r="A1436" t="str">
        <f>"603877"</f>
        <v>603877</v>
      </c>
      <c r="B1436" t="s">
        <v>1434</v>
      </c>
    </row>
    <row r="1437" spans="1:2">
      <c r="A1437" t="str">
        <f>"603878"</f>
        <v>603878</v>
      </c>
      <c r="B1437" t="s">
        <v>1435</v>
      </c>
    </row>
    <row r="1438" spans="1:2">
      <c r="A1438" t="str">
        <f>"603879"</f>
        <v>603879</v>
      </c>
      <c r="B1438" t="s">
        <v>1436</v>
      </c>
    </row>
    <row r="1439" spans="1:2">
      <c r="A1439" t="str">
        <f>"603880"</f>
        <v>603880</v>
      </c>
      <c r="B1439" t="s">
        <v>1437</v>
      </c>
    </row>
    <row r="1440" spans="1:2">
      <c r="A1440" t="str">
        <f>"603881"</f>
        <v>603881</v>
      </c>
      <c r="B1440" t="s">
        <v>1438</v>
      </c>
    </row>
    <row r="1441" spans="1:2">
      <c r="A1441" t="str">
        <f>"603882"</f>
        <v>603882</v>
      </c>
      <c r="B1441" t="s">
        <v>1439</v>
      </c>
    </row>
    <row r="1442" spans="1:2">
      <c r="A1442" t="str">
        <f>"603883"</f>
        <v>603883</v>
      </c>
      <c r="B1442" t="s">
        <v>1440</v>
      </c>
    </row>
    <row r="1443" spans="1:2">
      <c r="A1443" t="str">
        <f>"603885"</f>
        <v>603885</v>
      </c>
      <c r="B1443" t="s">
        <v>1441</v>
      </c>
    </row>
    <row r="1444" spans="1:2">
      <c r="A1444" t="str">
        <f>"603886"</f>
        <v>603886</v>
      </c>
      <c r="B1444" t="s">
        <v>1442</v>
      </c>
    </row>
    <row r="1445" spans="1:2">
      <c r="A1445" t="str">
        <f>"603887"</f>
        <v>603887</v>
      </c>
      <c r="B1445" t="s">
        <v>1443</v>
      </c>
    </row>
    <row r="1446" spans="1:2">
      <c r="A1446" t="str">
        <f>"603888"</f>
        <v>603888</v>
      </c>
      <c r="B1446" t="s">
        <v>1444</v>
      </c>
    </row>
    <row r="1447" spans="1:2">
      <c r="A1447" t="str">
        <f>"603889"</f>
        <v>603889</v>
      </c>
      <c r="B1447" t="s">
        <v>1445</v>
      </c>
    </row>
    <row r="1448" spans="1:2">
      <c r="A1448" t="str">
        <f>"603890"</f>
        <v>603890</v>
      </c>
      <c r="B1448" t="s">
        <v>1446</v>
      </c>
    </row>
    <row r="1449" spans="1:2">
      <c r="A1449" t="str">
        <f>"603895"</f>
        <v>603895</v>
      </c>
      <c r="B1449" t="s">
        <v>1447</v>
      </c>
    </row>
    <row r="1450" spans="1:2">
      <c r="A1450" t="str">
        <f>"603896"</f>
        <v>603896</v>
      </c>
      <c r="B1450" t="s">
        <v>1448</v>
      </c>
    </row>
    <row r="1451" spans="1:2">
      <c r="A1451" t="str">
        <f>"603897"</f>
        <v>603897</v>
      </c>
      <c r="B1451" t="s">
        <v>1449</v>
      </c>
    </row>
    <row r="1452" spans="1:2">
      <c r="A1452" t="str">
        <f>"603898"</f>
        <v>603898</v>
      </c>
      <c r="B1452" t="s">
        <v>1450</v>
      </c>
    </row>
    <row r="1453" spans="1:2">
      <c r="A1453" t="str">
        <f>"603899"</f>
        <v>603899</v>
      </c>
      <c r="B1453" t="s">
        <v>1451</v>
      </c>
    </row>
    <row r="1454" spans="1:2">
      <c r="A1454" t="str">
        <f>"603900"</f>
        <v>603900</v>
      </c>
      <c r="B1454" t="s">
        <v>1452</v>
      </c>
    </row>
    <row r="1455" spans="1:2">
      <c r="A1455" t="str">
        <f>"603901"</f>
        <v>603901</v>
      </c>
      <c r="B1455" t="s">
        <v>1453</v>
      </c>
    </row>
    <row r="1456" spans="1:2">
      <c r="A1456" t="str">
        <f>"603903"</f>
        <v>603903</v>
      </c>
      <c r="B1456" t="s">
        <v>1454</v>
      </c>
    </row>
    <row r="1457" spans="1:2">
      <c r="A1457" t="str">
        <f>"603906"</f>
        <v>603906</v>
      </c>
      <c r="B1457" t="s">
        <v>1455</v>
      </c>
    </row>
    <row r="1458" spans="1:2">
      <c r="A1458" t="str">
        <f>"603908"</f>
        <v>603908</v>
      </c>
      <c r="B1458" t="s">
        <v>1456</v>
      </c>
    </row>
    <row r="1459" spans="1:2">
      <c r="A1459" t="str">
        <f>"603909"</f>
        <v>603909</v>
      </c>
      <c r="B1459" t="s">
        <v>1457</v>
      </c>
    </row>
    <row r="1460" spans="1:2">
      <c r="A1460" t="str">
        <f>"603912"</f>
        <v>603912</v>
      </c>
      <c r="B1460" t="s">
        <v>1458</v>
      </c>
    </row>
    <row r="1461" spans="1:2">
      <c r="A1461" t="str">
        <f>"603916"</f>
        <v>603916</v>
      </c>
      <c r="B1461" t="s">
        <v>1459</v>
      </c>
    </row>
    <row r="1462" spans="1:2">
      <c r="A1462" t="str">
        <f>"603917"</f>
        <v>603917</v>
      </c>
      <c r="B1462" t="s">
        <v>1460</v>
      </c>
    </row>
    <row r="1463" spans="1:2">
      <c r="A1463" t="str">
        <f>"603918"</f>
        <v>603918</v>
      </c>
      <c r="B1463" t="s">
        <v>1461</v>
      </c>
    </row>
    <row r="1464" spans="1:2">
      <c r="A1464" t="str">
        <f>"603919"</f>
        <v>603919</v>
      </c>
      <c r="B1464" t="s">
        <v>1462</v>
      </c>
    </row>
    <row r="1465" spans="1:2">
      <c r="A1465" t="str">
        <f>"603920"</f>
        <v>603920</v>
      </c>
      <c r="B1465" t="s">
        <v>1463</v>
      </c>
    </row>
    <row r="1466" spans="1:2">
      <c r="A1466" t="str">
        <f>"603922"</f>
        <v>603922</v>
      </c>
      <c r="B1466" t="s">
        <v>1464</v>
      </c>
    </row>
    <row r="1467" spans="1:2">
      <c r="A1467" t="str">
        <f>"603926"</f>
        <v>603926</v>
      </c>
      <c r="B1467" t="s">
        <v>1465</v>
      </c>
    </row>
    <row r="1468" spans="1:2">
      <c r="A1468" t="str">
        <f>"603928"</f>
        <v>603928</v>
      </c>
      <c r="B1468" t="s">
        <v>1466</v>
      </c>
    </row>
    <row r="1469" spans="1:2">
      <c r="A1469" t="str">
        <f>"603929"</f>
        <v>603929</v>
      </c>
      <c r="B1469" t="s">
        <v>1467</v>
      </c>
    </row>
    <row r="1470" spans="1:2">
      <c r="A1470" t="str">
        <f>"603933"</f>
        <v>603933</v>
      </c>
      <c r="B1470" t="s">
        <v>1468</v>
      </c>
    </row>
    <row r="1471" spans="1:2">
      <c r="A1471" t="str">
        <f>"603936"</f>
        <v>603936</v>
      </c>
      <c r="B1471" t="s">
        <v>1469</v>
      </c>
    </row>
    <row r="1472" spans="1:2">
      <c r="A1472" t="str">
        <f>"603937"</f>
        <v>603937</v>
      </c>
      <c r="B1472" t="s">
        <v>1470</v>
      </c>
    </row>
    <row r="1473" spans="1:2">
      <c r="A1473" t="str">
        <f>"603938"</f>
        <v>603938</v>
      </c>
      <c r="B1473" t="s">
        <v>1471</v>
      </c>
    </row>
    <row r="1474" spans="1:2">
      <c r="A1474" t="str">
        <f>"603939"</f>
        <v>603939</v>
      </c>
      <c r="B1474" t="s">
        <v>1472</v>
      </c>
    </row>
    <row r="1475" spans="1:2">
      <c r="A1475" t="str">
        <f>"603955"</f>
        <v>603955</v>
      </c>
      <c r="B1475" t="s">
        <v>1473</v>
      </c>
    </row>
    <row r="1476" spans="1:2">
      <c r="A1476" t="str">
        <f>"603958"</f>
        <v>603958</v>
      </c>
      <c r="B1476" t="s">
        <v>1474</v>
      </c>
    </row>
    <row r="1477" spans="1:2">
      <c r="A1477" t="str">
        <f>"603959"</f>
        <v>603959</v>
      </c>
      <c r="B1477" t="s">
        <v>1475</v>
      </c>
    </row>
    <row r="1478" spans="1:2">
      <c r="A1478" t="str">
        <f>"603960"</f>
        <v>603960</v>
      </c>
      <c r="B1478" t="s">
        <v>1476</v>
      </c>
    </row>
    <row r="1479" spans="1:2">
      <c r="A1479" t="str">
        <f>"603963"</f>
        <v>603963</v>
      </c>
      <c r="B1479" t="s">
        <v>1477</v>
      </c>
    </row>
    <row r="1480" spans="1:2">
      <c r="A1480" t="str">
        <f>"603966"</f>
        <v>603966</v>
      </c>
      <c r="B1480" t="s">
        <v>1478</v>
      </c>
    </row>
    <row r="1481" spans="1:2">
      <c r="A1481" t="str">
        <f>"603968"</f>
        <v>603968</v>
      </c>
      <c r="B1481" t="s">
        <v>1479</v>
      </c>
    </row>
    <row r="1482" spans="1:2">
      <c r="A1482" t="str">
        <f>"603969"</f>
        <v>603969</v>
      </c>
      <c r="B1482" t="s">
        <v>1480</v>
      </c>
    </row>
    <row r="1483" spans="1:2">
      <c r="A1483" t="str">
        <f>"603970"</f>
        <v>603970</v>
      </c>
      <c r="B1483" t="s">
        <v>1481</v>
      </c>
    </row>
    <row r="1484" spans="1:2">
      <c r="A1484" t="str">
        <f>"603976"</f>
        <v>603976</v>
      </c>
      <c r="B1484" t="s">
        <v>1482</v>
      </c>
    </row>
    <row r="1485" spans="1:2">
      <c r="A1485" t="str">
        <f>"603977"</f>
        <v>603977</v>
      </c>
      <c r="B1485" t="s">
        <v>1483</v>
      </c>
    </row>
    <row r="1486" spans="1:2">
      <c r="A1486" t="str">
        <f>"603978"</f>
        <v>603978</v>
      </c>
      <c r="B1486" t="s">
        <v>1484</v>
      </c>
    </row>
    <row r="1487" spans="1:2">
      <c r="A1487" t="str">
        <f>"603979"</f>
        <v>603979</v>
      </c>
      <c r="B1487" t="s">
        <v>1485</v>
      </c>
    </row>
    <row r="1488" spans="1:2">
      <c r="A1488" t="str">
        <f>"603980"</f>
        <v>603980</v>
      </c>
      <c r="B1488" t="s">
        <v>1486</v>
      </c>
    </row>
    <row r="1489" spans="1:2">
      <c r="A1489" t="str">
        <f>"603985"</f>
        <v>603985</v>
      </c>
      <c r="B1489" t="s">
        <v>1487</v>
      </c>
    </row>
    <row r="1490" spans="1:2">
      <c r="A1490" t="str">
        <f>"603986"</f>
        <v>603986</v>
      </c>
      <c r="B1490" t="s">
        <v>1488</v>
      </c>
    </row>
    <row r="1491" spans="1:2">
      <c r="A1491" t="str">
        <f>"603987"</f>
        <v>603987</v>
      </c>
      <c r="B1491" t="s">
        <v>1489</v>
      </c>
    </row>
    <row r="1492" spans="1:2">
      <c r="A1492" t="str">
        <f>"603988"</f>
        <v>603988</v>
      </c>
      <c r="B1492" t="s">
        <v>1490</v>
      </c>
    </row>
    <row r="1493" spans="1:2">
      <c r="A1493" t="str">
        <f>"603989"</f>
        <v>603989</v>
      </c>
      <c r="B1493" t="s">
        <v>1491</v>
      </c>
    </row>
    <row r="1494" spans="1:2">
      <c r="A1494" t="str">
        <f>"603990"</f>
        <v>603990</v>
      </c>
      <c r="B1494" t="s">
        <v>1492</v>
      </c>
    </row>
    <row r="1495" spans="1:2">
      <c r="A1495" t="str">
        <f>"603991"</f>
        <v>603991</v>
      </c>
      <c r="B1495" t="s">
        <v>1493</v>
      </c>
    </row>
    <row r="1496" spans="1:2">
      <c r="A1496" t="str">
        <f>"603993"</f>
        <v>603993</v>
      </c>
      <c r="B1496" t="s">
        <v>1494</v>
      </c>
    </row>
    <row r="1497" spans="1:2">
      <c r="A1497" t="str">
        <f>"603996"</f>
        <v>603996</v>
      </c>
      <c r="B1497" t="s">
        <v>1495</v>
      </c>
    </row>
    <row r="1498" spans="1:2">
      <c r="A1498" t="str">
        <f>"603997"</f>
        <v>603997</v>
      </c>
      <c r="B1498" t="s">
        <v>1496</v>
      </c>
    </row>
    <row r="1499" spans="1:2">
      <c r="A1499" t="str">
        <f>"603998"</f>
        <v>603998</v>
      </c>
      <c r="B1499" t="s">
        <v>1497</v>
      </c>
    </row>
    <row r="1500" spans="1:2">
      <c r="A1500" t="str">
        <f>"603999"</f>
        <v>603999</v>
      </c>
      <c r="B1500" t="s">
        <v>1498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ztf</cp:lastModifiedBy>
  <dcterms:created xsi:type="dcterms:W3CDTF">2018-12-17T15:45:56Z</dcterms:created>
  <dcterms:modified xsi:type="dcterms:W3CDTF">2018-12-17T15:46:43Z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2052-10.1.0.7671</vt:lpwstr>
  </property>
</Properties>
</file>